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5750" yWindow="90" windowWidth="12810" windowHeight="13800" tabRatio="796"/>
  </bookViews>
  <sheets>
    <sheet name="20" sheetId="20" r:id="rId1"/>
  </sheets>
  <definedNames>
    <definedName name="Z_500C2F4F_1743_499A_A051_20565DBF52B2_.wvu.PrintArea" localSheetId="0" hidden="1">'20'!$A$1:$H$459</definedName>
    <definedName name="_xlnm.Print_Area" localSheetId="0">'20'!$A$1:$H$459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F427" i="20" l="1"/>
  <c r="G427" i="20" s="1"/>
  <c r="F406" i="20"/>
  <c r="G406" i="20" s="1"/>
  <c r="F399" i="20"/>
  <c r="G399" i="20" s="1"/>
  <c r="E399" i="20"/>
  <c r="F387" i="20"/>
  <c r="G387" i="20" s="1"/>
  <c r="E384" i="20"/>
  <c r="F384" i="20" s="1"/>
  <c r="G384" i="20" s="1"/>
  <c r="D384" i="20"/>
  <c r="D376" i="20" s="1"/>
  <c r="D375" i="20" s="1"/>
  <c r="D374" i="20" s="1"/>
  <c r="D373" i="20" s="1"/>
  <c r="G382" i="20"/>
  <c r="F382" i="20"/>
  <c r="E376" i="20"/>
  <c r="E375" i="20"/>
  <c r="F375" i="20" s="1"/>
  <c r="G375" i="20" s="1"/>
  <c r="E374" i="20"/>
  <c r="F374" i="20" s="1"/>
  <c r="G374" i="20" s="1"/>
  <c r="E373" i="20"/>
  <c r="F373" i="20" s="1"/>
  <c r="G373" i="20" s="1"/>
  <c r="F367" i="20"/>
  <c r="G367" i="20" s="1"/>
  <c r="F349" i="20"/>
  <c r="G349" i="20" s="1"/>
  <c r="F348" i="20"/>
  <c r="G348" i="20" s="1"/>
  <c r="E346" i="20"/>
  <c r="F346" i="20" s="1"/>
  <c r="G346" i="20" s="1"/>
  <c r="D346" i="20"/>
  <c r="E345" i="20"/>
  <c r="F345" i="20" s="1"/>
  <c r="G345" i="20" s="1"/>
  <c r="D345" i="20"/>
  <c r="F344" i="20"/>
  <c r="G344" i="20" s="1"/>
  <c r="F343" i="20"/>
  <c r="G343" i="20" s="1"/>
  <c r="E341" i="20"/>
  <c r="F341" i="20" s="1"/>
  <c r="G341" i="20" s="1"/>
  <c r="F315" i="20"/>
  <c r="D311" i="20"/>
  <c r="F311" i="20" s="1"/>
  <c r="G311" i="20" s="1"/>
  <c r="F305" i="20"/>
  <c r="F304" i="20"/>
  <c r="G304" i="20" s="1"/>
  <c r="F303" i="20"/>
  <c r="G303" i="20" s="1"/>
  <c r="F301" i="20"/>
  <c r="G301" i="20" s="1"/>
  <c r="F299" i="20"/>
  <c r="G299" i="20" s="1"/>
  <c r="F297" i="20"/>
  <c r="G297" i="20" s="1"/>
  <c r="F295" i="20"/>
  <c r="F283" i="20"/>
  <c r="E283" i="20"/>
  <c r="F282" i="20"/>
  <c r="G282" i="20" s="1"/>
  <c r="G281" i="20"/>
  <c r="F281" i="20"/>
  <c r="F270" i="20"/>
  <c r="G270" i="20" s="1"/>
  <c r="G269" i="20"/>
  <c r="F269" i="20"/>
  <c r="F265" i="20"/>
  <c r="G265" i="20" s="1"/>
  <c r="G262" i="20"/>
  <c r="F262" i="20"/>
  <c r="F261" i="20"/>
  <c r="G261" i="20" s="1"/>
  <c r="D255" i="20"/>
  <c r="F255" i="20" s="1"/>
  <c r="G255" i="20" s="1"/>
  <c r="F254" i="20"/>
  <c r="G254" i="20" s="1"/>
  <c r="E254" i="20"/>
  <c r="D254" i="20"/>
  <c r="F251" i="20"/>
  <c r="G251" i="20" s="1"/>
  <c r="G247" i="20"/>
  <c r="F247" i="20"/>
  <c r="F244" i="20"/>
  <c r="G244" i="20" s="1"/>
  <c r="G237" i="20"/>
  <c r="F237" i="20"/>
  <c r="E236" i="20"/>
  <c r="F236" i="20" s="1"/>
  <c r="G236" i="20" s="1"/>
  <c r="D236" i="20"/>
  <c r="E235" i="20"/>
  <c r="F235" i="20" s="1"/>
  <c r="G235" i="20" s="1"/>
  <c r="D235" i="20"/>
  <c r="D246" i="20" s="1"/>
  <c r="D215" i="20"/>
  <c r="F215" i="20" s="1"/>
  <c r="G215" i="20" s="1"/>
  <c r="D214" i="20"/>
  <c r="F214" i="20" s="1"/>
  <c r="G214" i="20" s="1"/>
  <c r="D213" i="20"/>
  <c r="F213" i="20" s="1"/>
  <c r="G213" i="20" s="1"/>
  <c r="F212" i="20"/>
  <c r="G212" i="20" s="1"/>
  <c r="D212" i="20"/>
  <c r="E211" i="20"/>
  <c r="E210" i="20"/>
  <c r="E243" i="20" s="1"/>
  <c r="D202" i="20"/>
  <c r="F202" i="20" s="1"/>
  <c r="G202" i="20" s="1"/>
  <c r="F201" i="20"/>
  <c r="G201" i="20" s="1"/>
  <c r="F200" i="20"/>
  <c r="G200" i="20" s="1"/>
  <c r="D199" i="20"/>
  <c r="F199" i="20" s="1"/>
  <c r="G199" i="20" s="1"/>
  <c r="D198" i="20"/>
  <c r="F198" i="20" s="1"/>
  <c r="G198" i="20" s="1"/>
  <c r="F197" i="20"/>
  <c r="G197" i="20" s="1"/>
  <c r="D196" i="20"/>
  <c r="D185" i="20" s="1"/>
  <c r="G195" i="20"/>
  <c r="F195" i="20"/>
  <c r="F194" i="20"/>
  <c r="G194" i="20" s="1"/>
  <c r="G190" i="20"/>
  <c r="F190" i="20"/>
  <c r="E187" i="20"/>
  <c r="F187" i="20" s="1"/>
  <c r="G187" i="20" s="1"/>
  <c r="D187" i="20"/>
  <c r="E185" i="20"/>
  <c r="E242" i="20" s="1"/>
  <c r="D184" i="20"/>
  <c r="D167" i="20" s="1"/>
  <c r="F176" i="20"/>
  <c r="G176" i="20" s="1"/>
  <c r="F175" i="20"/>
  <c r="G175" i="20" s="1"/>
  <c r="F173" i="20"/>
  <c r="G173" i="20" s="1"/>
  <c r="E167" i="20"/>
  <c r="E161" i="20"/>
  <c r="D161" i="20"/>
  <c r="F156" i="20"/>
  <c r="G156" i="20" s="1"/>
  <c r="F155" i="20"/>
  <c r="G155" i="20" s="1"/>
  <c r="E154" i="20"/>
  <c r="F154" i="20" s="1"/>
  <c r="G154" i="20" s="1"/>
  <c r="D154" i="20"/>
  <c r="G124" i="20"/>
  <c r="F124" i="20"/>
  <c r="F108" i="20"/>
  <c r="G108" i="20" s="1"/>
  <c r="G107" i="20"/>
  <c r="F107" i="20"/>
  <c r="E106" i="20"/>
  <c r="F106" i="20" s="1"/>
  <c r="G106" i="20" s="1"/>
  <c r="D106" i="20"/>
  <c r="F105" i="20"/>
  <c r="G105" i="20" s="1"/>
  <c r="G104" i="20"/>
  <c r="F104" i="20"/>
  <c r="E103" i="20"/>
  <c r="E96" i="20" s="1"/>
  <c r="D103" i="20"/>
  <c r="D102" i="20"/>
  <c r="D97" i="20" s="1"/>
  <c r="F99" i="20"/>
  <c r="G99" i="20" s="1"/>
  <c r="E97" i="20"/>
  <c r="F95" i="20"/>
  <c r="G95" i="20" s="1"/>
  <c r="F89" i="20"/>
  <c r="G89" i="20" s="1"/>
  <c r="F87" i="20"/>
  <c r="G87" i="20" s="1"/>
  <c r="D81" i="20"/>
  <c r="E80" i="20"/>
  <c r="F80" i="20" s="1"/>
  <c r="G80" i="20" s="1"/>
  <c r="D80" i="20"/>
  <c r="E77" i="20"/>
  <c r="F77" i="20" s="1"/>
  <c r="G77" i="20" s="1"/>
  <c r="D77" i="20"/>
  <c r="E73" i="20"/>
  <c r="D73" i="20"/>
  <c r="F72" i="20"/>
  <c r="G72" i="20" s="1"/>
  <c r="F71" i="20"/>
  <c r="G71" i="20" s="1"/>
  <c r="F70" i="20"/>
  <c r="G70" i="20" s="1"/>
  <c r="E70" i="20"/>
  <c r="D70" i="20"/>
  <c r="F69" i="20"/>
  <c r="G69" i="20" s="1"/>
  <c r="D68" i="20"/>
  <c r="F68" i="20" s="1"/>
  <c r="G68" i="20" s="1"/>
  <c r="G67" i="20"/>
  <c r="F67" i="20"/>
  <c r="E62" i="20"/>
  <c r="F62" i="20" s="1"/>
  <c r="G62" i="20" s="1"/>
  <c r="D62" i="20"/>
  <c r="F61" i="20"/>
  <c r="G61" i="20" s="1"/>
  <c r="G60" i="20"/>
  <c r="F60" i="20"/>
  <c r="F57" i="20"/>
  <c r="G57" i="20" s="1"/>
  <c r="E56" i="20"/>
  <c r="F56" i="20" s="1"/>
  <c r="G56" i="20" s="1"/>
  <c r="F54" i="20"/>
  <c r="G54" i="20" s="1"/>
  <c r="D53" i="20"/>
  <c r="D52" i="20"/>
  <c r="F52" i="20" s="1"/>
  <c r="G52" i="20" s="1"/>
  <c r="F46" i="20"/>
  <c r="G46" i="20" s="1"/>
  <c r="D46" i="20"/>
  <c r="D44" i="20"/>
  <c r="F44" i="20" s="1"/>
  <c r="G44" i="20" s="1"/>
  <c r="E38" i="20"/>
  <c r="F38" i="20" s="1"/>
  <c r="G38" i="20" s="1"/>
  <c r="G37" i="20"/>
  <c r="F37" i="20"/>
  <c r="F31" i="20"/>
  <c r="G31" i="20" s="1"/>
  <c r="G29" i="20"/>
  <c r="F29" i="20"/>
  <c r="E23" i="20"/>
  <c r="E81" i="20" s="1"/>
  <c r="D23" i="20"/>
  <c r="F376" i="20" l="1"/>
  <c r="G376" i="20" s="1"/>
  <c r="E340" i="20"/>
  <c r="F340" i="20" s="1"/>
  <c r="G340" i="20" s="1"/>
  <c r="D242" i="20"/>
  <c r="F167" i="20"/>
  <c r="G167" i="20" s="1"/>
  <c r="E246" i="20"/>
  <c r="F246" i="20" s="1"/>
  <c r="G246" i="20" s="1"/>
  <c r="F184" i="20"/>
  <c r="G184" i="20" s="1"/>
  <c r="F185" i="20"/>
  <c r="G185" i="20" s="1"/>
  <c r="F196" i="20"/>
  <c r="G196" i="20" s="1"/>
  <c r="D211" i="20"/>
  <c r="D210" i="20" s="1"/>
  <c r="D243" i="20" s="1"/>
  <c r="F243" i="20" s="1"/>
  <c r="G243" i="20" s="1"/>
  <c r="F81" i="20"/>
  <c r="G81" i="20" s="1"/>
  <c r="E109" i="20"/>
  <c r="D96" i="20"/>
  <c r="F96" i="20" s="1"/>
  <c r="G96" i="20" s="1"/>
  <c r="F97" i="20"/>
  <c r="G97" i="20" s="1"/>
  <c r="F23" i="20"/>
  <c r="G23" i="20" s="1"/>
  <c r="F102" i="20"/>
  <c r="G102" i="20" s="1"/>
  <c r="F103" i="20"/>
  <c r="G103" i="20" s="1"/>
  <c r="E55" i="20"/>
  <c r="D250" i="20" l="1"/>
  <c r="F242" i="20"/>
  <c r="G242" i="20" s="1"/>
  <c r="D252" i="20"/>
  <c r="F252" i="20" s="1"/>
  <c r="G252" i="20" s="1"/>
  <c r="F210" i="20"/>
  <c r="G210" i="20" s="1"/>
  <c r="F211" i="20"/>
  <c r="G211" i="20" s="1"/>
  <c r="E250" i="20"/>
  <c r="D109" i="20"/>
  <c r="E160" i="20"/>
  <c r="E53" i="20"/>
  <c r="F53" i="20" s="1"/>
  <c r="G53" i="20" s="1"/>
  <c r="F55" i="20"/>
  <c r="G55" i="20" s="1"/>
  <c r="F250" i="20" l="1"/>
  <c r="G250" i="20" s="1"/>
  <c r="D139" i="20"/>
  <c r="F139" i="20" s="1"/>
  <c r="G139" i="20" s="1"/>
  <c r="D160" i="20"/>
  <c r="F109" i="20"/>
  <c r="G109" i="20" s="1"/>
</calcChain>
</file>

<file path=xl/sharedStrings.xml><?xml version="1.0" encoding="utf-8"?>
<sst xmlns="http://schemas.openxmlformats.org/spreadsheetml/2006/main" count="2400" uniqueCount="702">
  <si>
    <t>к приказу Минэнерго России</t>
  </si>
  <si>
    <t>МВт</t>
  </si>
  <si>
    <t>Причины отклонений</t>
  </si>
  <si>
    <t>%</t>
  </si>
  <si>
    <t>Факт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</si>
  <si>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</si>
  <si>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</si>
  <si>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</si>
  <si>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</si>
  <si>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</si>
  <si>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</si>
  <si>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</si>
  <si>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</si>
  <si>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</si>
  <si>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</si>
  <si>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</si>
  <si>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</si>
  <si>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</si>
  <si>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</si>
  <si>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</si>
  <si>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</si>
  <si>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</si>
  <si>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</si>
  <si>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</si>
  <si>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</si>
  <si>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</si>
  <si>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</si>
  <si>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</si>
  <si>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</si>
  <si>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</si>
  <si>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</si>
  <si>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 xml:space="preserve">                          полное наименование субъекта электроэнергетики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</si>
  <si>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</si>
  <si>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</si>
  <si>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</si>
  <si>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</si>
  <si>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</si>
  <si>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</si>
  <si>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</si>
  <si>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</si>
  <si>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</si>
  <si>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</si>
  <si>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</si>
  <si>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</si>
  <si>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</si>
  <si>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</si>
  <si>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</si>
  <si>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</si>
  <si>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</si>
  <si>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</si>
  <si>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</si>
  <si>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</si>
  <si>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</si>
  <si>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</si>
  <si>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</si>
  <si>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</si>
  <si>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</si>
  <si>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</si>
  <si>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</si>
  <si>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</si>
  <si>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</si>
  <si>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</si>
  <si>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</si>
  <si>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</si>
  <si>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</si>
  <si>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</si>
  <si>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</si>
  <si>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</si>
  <si>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</si>
  <si>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</si>
  <si>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</si>
  <si>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</si>
  <si>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</si>
  <si>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</si>
  <si>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</si>
  <si>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</si>
  <si>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</si>
  <si>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</si>
  <si>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</si>
  <si>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</si>
  <si>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</si>
  <si>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</si>
  <si>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</si>
  <si>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</si>
  <si>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</si>
  <si>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</si>
  <si>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</si>
  <si>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</si>
  <si>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</si>
  <si>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</si>
  <si>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</si>
  <si>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</si>
  <si>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</si>
  <si>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</si>
  <si>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</si>
  <si>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</si>
  <si>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</si>
  <si>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</si>
  <si>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</si>
  <si>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</si>
  <si>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</si>
  <si>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</si>
  <si>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</si>
  <si>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</si>
  <si>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</si>
  <si>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</si>
  <si>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</si>
  <si>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</si>
  <si>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</si>
  <si>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</si>
  <si>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</si>
  <si>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</si>
  <si>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</si>
  <si>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</si>
  <si>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</si>
  <si>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</si>
  <si>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</si>
  <si>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</si>
  <si>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</si>
  <si>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</si>
  <si>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</si>
  <si>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</si>
  <si>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</si>
  <si>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</si>
  <si>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</si>
  <si>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</si>
  <si>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</si>
  <si>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</si>
  <si>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</si>
  <si>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</si>
  <si>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</si>
  <si>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</si>
  <si>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</si>
  <si>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</si>
  <si>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</si>
  <si>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</si>
  <si>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</si>
  <si>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</si>
  <si>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</si>
  <si>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</si>
  <si>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</si>
  <si>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</si>
  <si>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</si>
  <si>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</si>
  <si>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</si>
  <si>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</si>
  <si>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</si>
  <si>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</si>
  <si>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</si>
  <si>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</si>
  <si>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</si>
  <si>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</si>
  <si>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</si>
  <si>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</si>
  <si>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</si>
  <si>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</si>
  <si>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</si>
  <si>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</si>
  <si>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</si>
  <si>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</si>
  <si>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</si>
  <si>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</si>
  <si>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</si>
  <si>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</si>
  <si>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</si>
  <si>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</si>
  <si>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</si>
  <si>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</si>
  <si>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</si>
  <si>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</si>
  <si>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</si>
  <si>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</si>
  <si>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</si>
  <si>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</si>
  <si>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</si>
  <si>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</si>
  <si>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</si>
  <si>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</si>
  <si>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</si>
  <si>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</si>
  <si>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</si>
  <si>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</si>
  <si>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</si>
  <si>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</si>
  <si>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</si>
  <si>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</si>
  <si>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</si>
  <si>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</si>
  <si>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</si>
  <si>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</si>
  <si>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</si>
  <si>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</si>
  <si>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</si>
  <si>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</si>
  <si>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</si>
  <si>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</si>
  <si>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</si>
  <si>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</si>
  <si>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</si>
  <si>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</si>
  <si>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</si>
  <si>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</si>
  <si>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</si>
  <si>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</si>
  <si>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</si>
  <si>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</si>
  <si>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</si>
  <si>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</si>
  <si>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</si>
  <si>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</si>
  <si>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</si>
  <si>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</si>
  <si>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</si>
  <si>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</si>
  <si>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</si>
  <si>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</si>
  <si>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</si>
  <si>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</si>
  <si>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</si>
  <si>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</si>
  <si>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</si>
  <si>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</si>
  <si>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</si>
  <si>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</si>
  <si>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</si>
  <si>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</si>
  <si>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</si>
  <si>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</si>
  <si>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</si>
  <si>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</si>
  <si>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</si>
  <si>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</si>
  <si>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</si>
  <si>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</si>
  <si>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</si>
  <si>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</si>
  <si>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</si>
  <si>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</si>
  <si>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</si>
  <si>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</si>
  <si>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</si>
  <si>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</si>
  <si>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</si>
  <si>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</si>
  <si>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</si>
  <si>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</si>
  <si>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</si>
  <si>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</si>
  <si>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</si>
  <si>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</si>
  <si>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</si>
  <si>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</si>
  <si>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</si>
  <si>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</si>
  <si>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</si>
  <si>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</si>
  <si>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</si>
  <si>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</si>
  <si>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</si>
  <si>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</si>
  <si>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</si>
  <si>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</si>
  <si>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</si>
  <si>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</si>
  <si>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</si>
  <si>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</si>
  <si>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</si>
  <si>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</si>
  <si>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</si>
  <si>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</si>
  <si>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</si>
  <si>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</si>
  <si>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</si>
  <si>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</si>
  <si>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</si>
  <si>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</si>
  <si>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</si>
  <si>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</si>
  <si>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</si>
  <si>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</si>
  <si>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</si>
  <si>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</si>
  <si>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</si>
  <si>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</si>
  <si>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</si>
  <si>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</si>
  <si>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</si>
  <si>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</si>
  <si>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</si>
  <si>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</si>
  <si>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</si>
  <si>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</si>
  <si>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</si>
  <si>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</si>
  <si>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</si>
  <si>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</si>
  <si>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</si>
  <si>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</si>
  <si>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</si>
  <si>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</si>
  <si>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</si>
  <si>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</si>
  <si>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</si>
  <si>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</si>
  <si>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</si>
  <si>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</si>
  <si>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</si>
  <si>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</si>
  <si>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</si>
  <si>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</si>
  <si>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</si>
  <si>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</si>
  <si>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</si>
  <si>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</si>
  <si>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</si>
  <si>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</si>
  <si>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</si>
  <si>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</si>
  <si>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</si>
  <si>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</si>
  <si>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</si>
  <si>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</si>
  <si>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</si>
  <si>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</si>
  <si>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</si>
  <si>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</si>
  <si>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</si>
  <si>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</si>
  <si>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</si>
  <si>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</si>
  <si>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</si>
  <si>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</si>
  <si>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</si>
  <si>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</si>
  <si>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</si>
  <si>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</si>
  <si>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</si>
  <si>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</si>
  <si>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</si>
  <si>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</si>
  <si>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</si>
  <si>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</si>
  <si>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</si>
  <si>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</si>
  <si>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</si>
  <si>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</si>
  <si>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</si>
  <si>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</si>
  <si>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</si>
  <si>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</si>
  <si>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</si>
  <si>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</si>
  <si>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</si>
  <si>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</si>
  <si>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</si>
  <si>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</si>
  <si>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</si>
  <si>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</si>
  <si>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</si>
  <si>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</si>
  <si>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</si>
  <si>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</si>
  <si>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</si>
  <si>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</si>
  <si>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</si>
  <si>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</si>
  <si>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</si>
  <si>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</si>
  <si>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</si>
  <si>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</si>
  <si>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</si>
  <si>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</si>
  <si>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</si>
  <si>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</si>
  <si>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</si>
  <si>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</si>
  <si>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</si>
  <si>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</si>
  <si>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</si>
  <si>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</si>
  <si>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</si>
  <si>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</si>
  <si>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</si>
  <si>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</si>
  <si>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</si>
  <si>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</si>
  <si>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</si>
  <si>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</si>
  <si>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</si>
  <si>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</si>
  <si>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</si>
  <si>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</si>
  <si>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</si>
  <si>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</si>
  <si>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</si>
  <si>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</si>
  <si>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</si>
  <si>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</si>
  <si>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</si>
  <si>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</si>
  <si>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</si>
  <si>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</si>
  <si>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</si>
  <si>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</si>
  <si>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</si>
  <si>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</si>
  <si>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</si>
  <si>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</si>
  <si>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</si>
  <si>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</si>
  <si>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</si>
  <si>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</si>
  <si>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</si>
  <si>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</si>
  <si>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</si>
  <si>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</si>
  <si>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</si>
  <si>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</si>
  <si>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</si>
  <si>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</si>
  <si>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</si>
  <si>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</si>
  <si>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</si>
  <si>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</si>
  <si>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</si>
  <si>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</si>
  <si>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</si>
  <si>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</si>
  <si>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</si>
  <si>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</si>
  <si>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</si>
  <si>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</si>
  <si>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</si>
  <si>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</si>
  <si>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</si>
  <si>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</si>
  <si>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</si>
  <si>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</si>
  <si>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</si>
  <si>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</si>
  <si>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</si>
  <si>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</si>
  <si>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</si>
  <si>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</si>
  <si>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</si>
  <si>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</si>
  <si>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</si>
  <si>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</si>
  <si>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</si>
  <si>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</si>
  <si>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</si>
  <si>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</si>
  <si>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</si>
  <si>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</si>
  <si>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</si>
  <si>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</si>
  <si>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</si>
  <si>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</si>
  <si>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</si>
  <si>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</si>
  <si>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</si>
  <si>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</si>
  <si>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</si>
  <si>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</si>
  <si>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</si>
  <si>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</si>
  <si>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</si>
  <si>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</si>
  <si>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</si>
  <si>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</si>
  <si>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</si>
  <si>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</si>
  <si>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</si>
  <si>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</si>
  <si>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</si>
  <si>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</si>
  <si>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</si>
  <si>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</si>
  <si>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</si>
  <si>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</si>
  <si>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</si>
  <si>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</si>
  <si>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</si>
  <si>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</si>
  <si>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</si>
  <si>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</si>
  <si>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</si>
  <si>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</si>
  <si>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</si>
  <si>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</si>
  <si>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</si>
  <si>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</si>
  <si>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</si>
  <si>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</si>
  <si>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</si>
  <si>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</si>
  <si>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</si>
  <si>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</si>
  <si>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</si>
  <si>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</si>
  <si>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</si>
  <si>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</si>
  <si>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</si>
  <si>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</si>
  <si>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</si>
  <si>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</si>
  <si>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</si>
  <si>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</si>
  <si>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</si>
  <si>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</si>
  <si>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</si>
  <si>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</si>
  <si>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</si>
  <si>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</si>
  <si>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</si>
  <si>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</si>
  <si>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</si>
  <si>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</si>
  <si>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</si>
  <si>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</si>
  <si>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</si>
  <si>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</si>
  <si>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</si>
  <si>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</si>
  <si>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</si>
  <si>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</si>
  <si>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</si>
  <si>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</si>
  <si>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</si>
  <si>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</si>
  <si>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</si>
  <si>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</si>
  <si>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</si>
  <si>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</si>
  <si>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</si>
  <si>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</si>
  <si>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</si>
  <si>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</si>
  <si>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</si>
  <si>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</si>
  <si>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</si>
  <si>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</si>
  <si>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</si>
  <si>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</si>
  <si>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</si>
  <si>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</si>
  <si>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</si>
  <si>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</si>
  <si>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</si>
  <si>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</si>
  <si>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</si>
  <si>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</si>
  <si>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</si>
  <si>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</si>
  <si>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</si>
  <si>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</si>
  <si>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</si>
  <si>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</si>
  <si>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</si>
  <si>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</si>
  <si>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</si>
  <si>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</si>
  <si>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</si>
  <si>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</si>
  <si>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</si>
  <si>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</si>
  <si>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</si>
  <si>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</si>
  <si>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</si>
  <si>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</si>
  <si>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</si>
  <si>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</si>
  <si>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</si>
  <si>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</si>
  <si>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</si>
  <si>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</si>
  <si>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</si>
  <si>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</si>
  <si>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</si>
  <si>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</si>
  <si>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</si>
  <si>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</si>
  <si>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</si>
  <si>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</si>
  <si>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</si>
  <si>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</si>
  <si>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</si>
  <si>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</si>
  <si>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</si>
  <si>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</si>
  <si>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</si>
  <si>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</si>
  <si>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</si>
  <si>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</si>
  <si>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</si>
  <si>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</si>
  <si>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</si>
  <si>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</si>
  <si>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</si>
  <si>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</si>
  <si>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</si>
  <si>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</si>
  <si>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</si>
  <si>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</si>
  <si>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</si>
  <si>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</si>
  <si>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</si>
  <si>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</si>
  <si>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</si>
  <si>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</si>
  <si>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</si>
  <si>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</si>
  <si>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</si>
  <si>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</si>
  <si>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</si>
  <si>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</si>
  <si>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</si>
  <si>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</si>
  <si>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</si>
  <si>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</si>
  <si>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</si>
  <si>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</si>
  <si>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</si>
  <si>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</si>
  <si>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</si>
  <si>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</si>
  <si>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</si>
  <si>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</si>
  <si>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</si>
  <si>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</si>
  <si>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</si>
  <si>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</si>
  <si>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</si>
  <si>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</si>
  <si>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</si>
  <si>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</si>
  <si>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</si>
  <si>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</si>
  <si>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</si>
  <si>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</si>
  <si>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</si>
  <si>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</si>
  <si>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</si>
  <si>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</si>
  <si>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</si>
  <si>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</si>
  <si>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</si>
  <si>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</si>
  <si>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</si>
  <si>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</si>
  <si>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</si>
  <si>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</si>
  <si>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</si>
  <si>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</si>
  <si>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</si>
  <si>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</si>
  <si>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</si>
  <si>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</si>
  <si>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</si>
  <si>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</si>
  <si>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</si>
  <si>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</si>
  <si>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</si>
  <si>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</si>
  <si>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</si>
  <si>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</si>
  <si>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</si>
  <si>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</si>
  <si>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</si>
  <si>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</si>
  <si>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</si>
  <si>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</si>
  <si>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</si>
  <si>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</si>
  <si>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</si>
  <si>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</si>
  <si>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</si>
  <si>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</si>
  <si>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</si>
  <si>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</si>
  <si>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</si>
  <si>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</si>
  <si>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</si>
  <si>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</si>
  <si>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</si>
  <si>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</si>
  <si>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</si>
  <si>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</si>
  <si>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 xml:space="preserve"> </t>
  </si>
  <si>
    <t>Отклонение от плановых значений по итогам отчетного периода</t>
  </si>
  <si>
    <t>Приложение № 20</t>
  </si>
  <si>
    <t>от « 25 » апреля 2018 г. № 320</t>
  </si>
  <si>
    <t>млн. рублей</t>
  </si>
  <si>
    <t>чел.</t>
  </si>
  <si>
    <t>нд</t>
  </si>
  <si>
    <t>Субъект Российской Федерации: город Воронеж</t>
  </si>
  <si>
    <t>Отчетный  2018 год</t>
  </si>
  <si>
    <t>Отчетный 2018 год</t>
  </si>
  <si>
    <t>Инвестиционная программа акционерного общества "Воронежская горэлектросеть"</t>
  </si>
  <si>
    <t>Форма 20. Отчет об исполнении финансового плана субъекта электроэнергетики (квартальный) за 4 квартал 2018 года.</t>
  </si>
  <si>
    <t xml:space="preserve">Утвержденные плановые значения показателей приведены в соответствии приказом департамента жилищно-коммунального хозяйства и энергетики Воронежской области от 02.10.2018 г. № 194 </t>
  </si>
  <si>
    <t xml:space="preserve">                    Год раскрытия (предоставления) информации:2019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</si>
</sst>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6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6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1" fillId="0" borderId="0"/>
    <xf numFmtId="0" fontId="31" fillId="0" borderId="0"/>
    <xf numFmtId="164" fontId="10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5">
    <xf numFmtId="0" fontId="0" fillId="0" borderId="0" xfId="0"/>
    <xf numFmtId="0" fontId="32" fillId="24" borderId="0" xfId="37" applyFont="1" applyFill="1" applyAlignment="1">
      <alignment horizontal="right"/>
    </xf>
    <xf numFmtId="49" fontId="38" fillId="24" borderId="0" xfId="56" applyNumberFormat="1" applyFont="1" applyFill="1" applyAlignment="1">
      <alignment horizontal="center" vertical="center"/>
    </xf>
    <xf numFmtId="0" fontId="11" fillId="24" borderId="0" xfId="56" applyFont="1" applyFill="1" applyAlignment="1">
      <alignment wrapText="1"/>
    </xf>
    <xf numFmtId="0" fontId="38" fillId="24" borderId="0" xfId="56" applyFont="1" applyFill="1" applyAlignment="1">
      <alignment horizontal="center" vertical="center" wrapText="1"/>
    </xf>
    <xf numFmtId="0" fontId="11" fillId="24" borderId="0" xfId="56" applyFont="1" applyFill="1" applyAlignment="1">
      <alignment horizontal="center" vertical="center" wrapText="1"/>
    </xf>
    <xf numFmtId="0" fontId="11" fillId="24" borderId="0" xfId="56" applyFont="1" applyFill="1"/>
    <xf numFmtId="0" fontId="33" fillId="24" borderId="0" xfId="0" applyFont="1" applyFill="1" applyAlignment="1">
      <alignment horizontal="right" vertical="center"/>
    </xf>
    <xf numFmtId="0" fontId="35" fillId="24" borderId="0" xfId="0" applyFont="1" applyFill="1" applyAlignment="1">
      <alignment horizontal="center" vertical="top"/>
    </xf>
    <xf numFmtId="0" fontId="33" fillId="24" borderId="0" xfId="0" applyFont="1" applyFill="1" applyAlignment="1">
      <alignment horizontal="justify" vertical="center"/>
    </xf>
    <xf numFmtId="0" fontId="11" fillId="24" borderId="0" xfId="56" applyFont="1" applyFill="1" applyAlignment="1">
      <alignment vertical="center"/>
    </xf>
    <xf numFmtId="0" fontId="39" fillId="24" borderId="0" xfId="57" applyFont="1" applyFill="1" applyAlignment="1">
      <alignment vertical="center" wrapText="1"/>
    </xf>
    <xf numFmtId="0" fontId="33" fillId="24" borderId="0" xfId="0" applyFont="1" applyFill="1" applyAlignment="1">
      <alignment horizontal="justify"/>
    </xf>
    <xf numFmtId="0" fontId="31" fillId="24" borderId="0" xfId="621" applyFont="1" applyFill="1" applyAlignment="1">
      <alignment vertical="center"/>
    </xf>
    <xf numFmtId="0" fontId="42" fillId="24" borderId="0" xfId="56" applyFont="1" applyFill="1"/>
    <xf numFmtId="0" fontId="42" fillId="24" borderId="10" xfId="56" applyFont="1" applyFill="1" applyBorder="1" applyAlignment="1">
      <alignment horizontal="center" vertical="center" wrapText="1"/>
    </xf>
    <xf numFmtId="0" fontId="42" fillId="24" borderId="16" xfId="56" applyFont="1" applyFill="1" applyBorder="1" applyAlignment="1">
      <alignment horizontal="center" vertical="center" wrapText="1"/>
    </xf>
    <xf numFmtId="49" fontId="38" fillId="24" borderId="15" xfId="56" applyNumberFormat="1" applyFont="1" applyFill="1" applyBorder="1" applyAlignment="1">
      <alignment horizontal="left" vertical="center"/>
    </xf>
    <xf numFmtId="49" fontId="41" fillId="24" borderId="11" xfId="56" applyNumberFormat="1" applyFont="1" applyFill="1" applyBorder="1" applyAlignment="1">
      <alignment horizontal="center" vertical="center"/>
    </xf>
    <xf numFmtId="0" fontId="41" fillId="24" borderId="11" xfId="56" applyFont="1" applyFill="1" applyBorder="1" applyAlignment="1">
      <alignment horizontal="center" vertical="center" wrapText="1"/>
    </xf>
    <xf numFmtId="0" fontId="41" fillId="24" borderId="23" xfId="56" applyFont="1" applyFill="1" applyBorder="1" applyAlignment="1">
      <alignment horizontal="center" vertical="center" wrapText="1"/>
    </xf>
    <xf numFmtId="0" fontId="41" fillId="24" borderId="24" xfId="56" applyFont="1" applyFill="1" applyBorder="1" applyAlignment="1">
      <alignment horizontal="center" vertical="center" wrapText="1"/>
    </xf>
    <xf numFmtId="4" fontId="42" fillId="24" borderId="10" xfId="0" applyNumberFormat="1" applyFont="1" applyFill="1" applyBorder="1" applyAlignment="1">
      <alignment horizontal="center" vertical="center" wrapText="1"/>
    </xf>
    <xf numFmtId="4" fontId="42" fillId="24" borderId="24" xfId="0" applyNumberFormat="1" applyFont="1" applyFill="1" applyBorder="1" applyAlignment="1">
      <alignment horizontal="center" vertical="center" wrapText="1"/>
    </xf>
    <xf numFmtId="4" fontId="44" fillId="24" borderId="10" xfId="0" applyNumberFormat="1" applyFont="1" applyFill="1" applyBorder="1" applyAlignment="1">
      <alignment horizontal="center" vertical="center" wrapText="1"/>
    </xf>
    <xf numFmtId="4" fontId="42" fillId="24" borderId="13" xfId="0" applyNumberFormat="1" applyFont="1" applyFill="1" applyBorder="1" applyAlignment="1">
      <alignment horizontal="center" vertical="center" wrapText="1"/>
    </xf>
    <xf numFmtId="4" fontId="42" fillId="24" borderId="14" xfId="0" applyNumberFormat="1" applyFont="1" applyFill="1" applyBorder="1" applyAlignment="1">
      <alignment horizontal="center" vertical="center" wrapText="1"/>
    </xf>
    <xf numFmtId="4" fontId="42" fillId="24" borderId="12" xfId="0" applyNumberFormat="1" applyFont="1" applyFill="1" applyBorder="1" applyAlignment="1">
      <alignment horizontal="center" vertical="center" wrapText="1"/>
    </xf>
    <xf numFmtId="167" fontId="42" fillId="24" borderId="18" xfId="0" applyNumberFormat="1" applyFont="1" applyFill="1" applyBorder="1" applyAlignment="1">
      <alignment horizontal="center" vertical="center" wrapText="1"/>
    </xf>
    <xf numFmtId="167" fontId="42" fillId="24" borderId="19" xfId="0" applyNumberFormat="1" applyFont="1" applyFill="1" applyBorder="1" applyAlignment="1">
      <alignment horizontal="center" vertical="center" wrapText="1"/>
    </xf>
    <xf numFmtId="167" fontId="42" fillId="24" borderId="22" xfId="0" applyNumberFormat="1" applyFont="1" applyFill="1" applyBorder="1" applyAlignment="1">
      <alignment horizontal="center" vertical="center" wrapText="1"/>
    </xf>
    <xf numFmtId="167" fontId="42" fillId="24" borderId="10" xfId="0" applyNumberFormat="1" applyFont="1" applyFill="1" applyBorder="1" applyAlignment="1">
      <alignment horizontal="center" vertical="center" wrapText="1"/>
    </xf>
    <xf numFmtId="167" fontId="42" fillId="24" borderId="24" xfId="0" applyNumberFormat="1" applyFont="1" applyFill="1" applyBorder="1" applyAlignment="1">
      <alignment horizontal="center" vertical="center" wrapText="1"/>
    </xf>
    <xf numFmtId="167" fontId="42" fillId="24" borderId="23" xfId="0" applyNumberFormat="1" applyFont="1" applyFill="1" applyBorder="1" applyAlignment="1">
      <alignment horizontal="center" vertical="center" wrapText="1"/>
    </xf>
    <xf numFmtId="167" fontId="44" fillId="24" borderId="10" xfId="0" applyNumberFormat="1" applyFont="1" applyFill="1" applyBorder="1" applyAlignment="1">
      <alignment horizontal="center" vertical="center" wrapText="1"/>
    </xf>
    <xf numFmtId="167" fontId="44" fillId="24" borderId="13" xfId="0" applyNumberFormat="1" applyFont="1" applyFill="1" applyBorder="1" applyAlignment="1">
      <alignment horizontal="center" vertical="center" wrapText="1"/>
    </xf>
    <xf numFmtId="167" fontId="42" fillId="24" borderId="13" xfId="0" applyNumberFormat="1" applyFont="1" applyFill="1" applyBorder="1" applyAlignment="1">
      <alignment horizontal="center" vertical="center" wrapText="1"/>
    </xf>
    <xf numFmtId="167" fontId="42" fillId="24" borderId="33" xfId="0" applyNumberFormat="1" applyFont="1" applyFill="1" applyBorder="1" applyAlignment="1">
      <alignment horizontal="center" vertical="center" wrapText="1"/>
    </xf>
    <xf numFmtId="167" fontId="42" fillId="24" borderId="11" xfId="0" applyNumberFormat="1" applyFont="1" applyFill="1" applyBorder="1" applyAlignment="1">
      <alignment horizontal="center" vertical="center" wrapText="1"/>
    </xf>
    <xf numFmtId="167" fontId="42" fillId="24" borderId="30" xfId="0" applyNumberFormat="1" applyFont="1" applyFill="1" applyBorder="1" applyAlignment="1">
      <alignment horizontal="center" vertical="center" wrapText="1"/>
    </xf>
    <xf numFmtId="167" fontId="42" fillId="24" borderId="43" xfId="0" applyNumberFormat="1" applyFont="1" applyFill="1" applyBorder="1" applyAlignment="1">
      <alignment horizontal="center" vertical="center" wrapText="1"/>
    </xf>
    <xf numFmtId="167" fontId="42" fillId="24" borderId="45" xfId="0" applyNumberFormat="1" applyFont="1" applyFill="1" applyBorder="1" applyAlignment="1">
      <alignment horizontal="center" vertical="center" wrapText="1"/>
    </xf>
    <xf numFmtId="167" fontId="42" fillId="24" borderId="46" xfId="0" applyNumberFormat="1" applyFont="1" applyFill="1" applyBorder="1" applyAlignment="1">
      <alignment horizontal="center" vertical="center" wrapText="1"/>
    </xf>
    <xf numFmtId="167" fontId="42" fillId="24" borderId="47" xfId="0" applyNumberFormat="1" applyFont="1" applyFill="1" applyBorder="1" applyAlignment="1">
      <alignment horizontal="center" vertical="center" wrapText="1"/>
    </xf>
    <xf numFmtId="167" fontId="44" fillId="24" borderId="39" xfId="0" applyNumberFormat="1" applyFont="1" applyFill="1" applyBorder="1" applyAlignment="1">
      <alignment horizontal="center"/>
    </xf>
    <xf numFmtId="167" fontId="42" fillId="24" borderId="16" xfId="56" applyNumberFormat="1" applyFont="1" applyFill="1" applyBorder="1" applyAlignment="1">
      <alignment horizontal="center" vertical="center" wrapText="1"/>
    </xf>
    <xf numFmtId="4" fontId="11" fillId="24" borderId="0" xfId="56" applyNumberFormat="1" applyFont="1" applyFill="1"/>
    <xf numFmtId="4" fontId="42" fillId="24" borderId="10" xfId="56" applyNumberFormat="1" applyFont="1" applyFill="1" applyBorder="1" applyAlignment="1">
      <alignment horizontal="center" vertical="center" wrapText="1"/>
    </xf>
    <xf numFmtId="3" fontId="41" fillId="24" borderId="11" xfId="56" applyNumberFormat="1" applyFont="1" applyFill="1" applyBorder="1" applyAlignment="1">
      <alignment horizontal="center" vertical="center" wrapText="1"/>
    </xf>
    <xf numFmtId="167" fontId="42" fillId="24" borderId="10" xfId="0" applyNumberFormat="1" applyFont="1" applyFill="1" applyBorder="1" applyAlignment="1">
      <alignment vertical="center" wrapText="1"/>
    </xf>
    <xf numFmtId="167" fontId="42" fillId="24" borderId="33" xfId="56" applyNumberFormat="1" applyFont="1" applyFill="1" applyBorder="1" applyAlignment="1">
      <alignment horizontal="center" vertical="center" wrapText="1"/>
    </xf>
    <xf numFmtId="167" fontId="42" fillId="24" borderId="10" xfId="56" applyNumberFormat="1" applyFont="1" applyFill="1" applyBorder="1" applyAlignment="1">
      <alignment horizontal="center" vertical="center" wrapText="1"/>
    </xf>
    <xf numFmtId="167" fontId="42" fillId="24" borderId="19" xfId="56" applyNumberFormat="1" applyFont="1" applyFill="1" applyBorder="1" applyAlignment="1">
      <alignment horizontal="center" vertical="center" wrapText="1"/>
    </xf>
    <xf numFmtId="167" fontId="42" fillId="24" borderId="22" xfId="56" applyNumberFormat="1" applyFont="1" applyFill="1" applyBorder="1" applyAlignment="1">
      <alignment horizontal="center" vertical="center" wrapText="1"/>
    </xf>
    <xf numFmtId="167" fontId="42" fillId="24" borderId="17" xfId="1143" applyNumberFormat="1" applyFont="1" applyFill="1" applyBorder="1" applyAlignment="1">
      <alignment horizontal="center" vertical="center" wrapText="1"/>
    </xf>
    <xf numFmtId="167" fontId="42" fillId="24" borderId="18" xfId="1143" applyNumberFormat="1" applyFont="1" applyFill="1" applyBorder="1" applyAlignment="1">
      <alignment horizontal="center" vertical="center" wrapText="1"/>
    </xf>
    <xf numFmtId="4" fontId="42" fillId="24" borderId="18" xfId="1143" applyNumberFormat="1" applyFont="1" applyFill="1" applyBorder="1" applyAlignment="1">
      <alignment horizontal="center" vertical="center" wrapText="1"/>
    </xf>
    <xf numFmtId="167" fontId="42" fillId="24" borderId="21" xfId="1143" applyNumberFormat="1" applyFont="1" applyFill="1" applyBorder="1" applyAlignment="1">
      <alignment horizontal="center" vertical="center" wrapText="1"/>
    </xf>
    <xf numFmtId="167" fontId="42" fillId="24" borderId="10" xfId="1143" applyNumberFormat="1" applyFont="1" applyFill="1" applyBorder="1" applyAlignment="1">
      <alignment horizontal="center" vertical="center" wrapText="1"/>
    </xf>
    <xf numFmtId="4" fontId="42" fillId="24" borderId="10" xfId="1143" applyNumberFormat="1" applyFont="1" applyFill="1" applyBorder="1" applyAlignment="1">
      <alignment horizontal="center" vertical="center" wrapText="1"/>
    </xf>
    <xf numFmtId="167" fontId="42" fillId="24" borderId="30" xfId="1143" applyNumberFormat="1" applyFont="1" applyFill="1" applyBorder="1" applyAlignment="1">
      <alignment horizontal="center" vertical="center" wrapText="1"/>
    </xf>
    <xf numFmtId="4" fontId="42" fillId="24" borderId="24" xfId="1143" applyNumberFormat="1" applyFont="1" applyFill="1" applyBorder="1" applyAlignment="1">
      <alignment horizontal="center" vertical="center" wrapText="1"/>
    </xf>
    <xf numFmtId="167" fontId="42" fillId="24" borderId="17" xfId="0" applyNumberFormat="1" applyFont="1" applyFill="1" applyBorder="1" applyAlignment="1">
      <alignment horizontal="center" vertical="center"/>
    </xf>
    <xf numFmtId="167" fontId="42" fillId="24" borderId="18" xfId="0" applyNumberFormat="1" applyFont="1" applyFill="1" applyBorder="1" applyAlignment="1">
      <alignment vertical="center" wrapText="1"/>
    </xf>
    <xf numFmtId="167" fontId="42" fillId="24" borderId="37" xfId="56" applyNumberFormat="1" applyFont="1" applyFill="1" applyBorder="1" applyAlignment="1">
      <alignment horizontal="center" vertical="center"/>
    </xf>
    <xf numFmtId="167" fontId="42" fillId="24" borderId="21" xfId="0" applyNumberFormat="1" applyFont="1" applyFill="1" applyBorder="1" applyAlignment="1">
      <alignment horizontal="center" vertical="center"/>
    </xf>
    <xf numFmtId="167" fontId="42" fillId="24" borderId="10" xfId="56" applyNumberFormat="1" applyFont="1" applyFill="1" applyBorder="1" applyAlignment="1">
      <alignment horizontal="left" vertical="center" indent="1"/>
    </xf>
    <xf numFmtId="167" fontId="42" fillId="24" borderId="12" xfId="56" applyNumberFormat="1" applyFont="1" applyFill="1" applyBorder="1" applyAlignment="1">
      <alignment horizontal="center" vertical="center"/>
    </xf>
    <xf numFmtId="167" fontId="42" fillId="24" borderId="10" xfId="56" applyNumberFormat="1" applyFont="1" applyFill="1" applyBorder="1" applyAlignment="1">
      <alignment horizontal="left" vertical="center" wrapText="1" indent="1"/>
    </xf>
    <xf numFmtId="167" fontId="42" fillId="24" borderId="10" xfId="56" applyNumberFormat="1" applyFont="1" applyFill="1" applyBorder="1" applyAlignment="1">
      <alignment horizontal="left" vertical="center" indent="3"/>
    </xf>
    <xf numFmtId="167" fontId="42" fillId="24" borderId="30" xfId="0" applyNumberFormat="1" applyFont="1" applyFill="1" applyBorder="1" applyAlignment="1">
      <alignment horizontal="center" vertical="center"/>
    </xf>
    <xf numFmtId="167" fontId="42" fillId="24" borderId="24" xfId="56" applyNumberFormat="1" applyFont="1" applyFill="1" applyBorder="1" applyAlignment="1">
      <alignment horizontal="left" vertical="center" indent="1"/>
    </xf>
    <xf numFmtId="167" fontId="42" fillId="24" borderId="39" xfId="56" applyNumberFormat="1" applyFont="1" applyFill="1" applyBorder="1" applyAlignment="1">
      <alignment horizontal="center" vertical="center"/>
    </xf>
    <xf numFmtId="167" fontId="42" fillId="24" borderId="32" xfId="0" applyNumberFormat="1" applyFont="1" applyFill="1" applyBorder="1" applyAlignment="1">
      <alignment horizontal="center" vertical="center"/>
    </xf>
    <xf numFmtId="167" fontId="42" fillId="24" borderId="13" xfId="0" applyNumberFormat="1" applyFont="1" applyFill="1" applyBorder="1" applyAlignment="1">
      <alignment vertical="center" wrapText="1"/>
    </xf>
    <xf numFmtId="167" fontId="42" fillId="24" borderId="33" xfId="56" applyNumberFormat="1" applyFont="1" applyFill="1" applyBorder="1" applyAlignment="1">
      <alignment horizontal="center" vertical="center"/>
    </xf>
    <xf numFmtId="167" fontId="42" fillId="24" borderId="22" xfId="56" applyNumberFormat="1" applyFont="1" applyFill="1" applyBorder="1" applyAlignment="1">
      <alignment horizontal="center" vertical="center"/>
    </xf>
    <xf numFmtId="167" fontId="42" fillId="24" borderId="10" xfId="56" applyNumberFormat="1" applyFont="1" applyFill="1" applyBorder="1" applyAlignment="1">
      <alignment horizontal="left" vertical="center" wrapText="1" indent="3"/>
    </xf>
    <xf numFmtId="167" fontId="42" fillId="24" borderId="10" xfId="0" applyNumberFormat="1" applyFont="1" applyFill="1" applyBorder="1" applyAlignment="1">
      <alignment horizontal="left" vertical="center" wrapText="1" indent="1"/>
    </xf>
    <xf numFmtId="167" fontId="42" fillId="24" borderId="10" xfId="56" applyNumberFormat="1" applyFont="1" applyFill="1" applyBorder="1" applyAlignment="1">
      <alignment horizontal="left" vertical="center" wrapText="1" indent="5"/>
    </xf>
    <xf numFmtId="167" fontId="42" fillId="24" borderId="10" xfId="0" applyNumberFormat="1" applyFont="1" applyFill="1" applyBorder="1" applyAlignment="1">
      <alignment horizontal="left" vertical="center" wrapText="1" indent="7"/>
    </xf>
    <xf numFmtId="167" fontId="42" fillId="24" borderId="10" xfId="0" applyNumberFormat="1" applyFont="1" applyFill="1" applyBorder="1" applyAlignment="1">
      <alignment horizontal="center" vertical="center"/>
    </xf>
    <xf numFmtId="167" fontId="42" fillId="24" borderId="28" xfId="0" applyNumberFormat="1" applyFont="1" applyFill="1" applyBorder="1" applyAlignment="1">
      <alignment horizontal="center" vertical="center"/>
    </xf>
    <xf numFmtId="167" fontId="42" fillId="24" borderId="11" xfId="56" applyNumberFormat="1" applyFont="1" applyFill="1" applyBorder="1" applyAlignment="1">
      <alignment horizontal="left" vertical="center" indent="3"/>
    </xf>
    <xf numFmtId="167" fontId="42" fillId="24" borderId="29" xfId="56" applyNumberFormat="1" applyFont="1" applyFill="1" applyBorder="1" applyAlignment="1">
      <alignment horizontal="center" vertical="center"/>
    </xf>
    <xf numFmtId="167" fontId="42" fillId="24" borderId="18" xfId="0" applyNumberFormat="1" applyFont="1" applyFill="1" applyBorder="1" applyAlignment="1">
      <alignment horizontal="left" vertical="center" wrapText="1" indent="1"/>
    </xf>
    <xf numFmtId="167" fontId="42" fillId="24" borderId="19" xfId="56" applyNumberFormat="1" applyFont="1" applyFill="1" applyBorder="1" applyAlignment="1">
      <alignment horizontal="center" vertical="center"/>
    </xf>
    <xf numFmtId="167" fontId="42" fillId="24" borderId="24" xfId="56" applyNumberFormat="1" applyFont="1" applyFill="1" applyBorder="1" applyAlignment="1">
      <alignment horizontal="left" vertical="center" indent="3"/>
    </xf>
    <xf numFmtId="167" fontId="42" fillId="24" borderId="23" xfId="56" applyNumberFormat="1" applyFont="1" applyFill="1" applyBorder="1" applyAlignment="1">
      <alignment horizontal="center" vertical="center"/>
    </xf>
    <xf numFmtId="167" fontId="42" fillId="24" borderId="24" xfId="0" applyNumberFormat="1" applyFont="1" applyFill="1" applyBorder="1" applyAlignment="1">
      <alignment horizontal="left" vertical="center" wrapText="1" indent="1"/>
    </xf>
    <xf numFmtId="167" fontId="42" fillId="24" borderId="33" xfId="0" applyNumberFormat="1" applyFont="1" applyFill="1" applyBorder="1" applyAlignment="1">
      <alignment horizontal="center"/>
    </xf>
    <xf numFmtId="167" fontId="42" fillId="24" borderId="11" xfId="0" applyNumberFormat="1" applyFont="1" applyFill="1" applyBorder="1" applyAlignment="1">
      <alignment vertical="center" wrapText="1"/>
    </xf>
    <xf numFmtId="167" fontId="42" fillId="24" borderId="23" xfId="0" applyNumberFormat="1" applyFont="1" applyFill="1" applyBorder="1" applyAlignment="1">
      <alignment horizontal="center"/>
    </xf>
    <xf numFmtId="167" fontId="42" fillId="24" borderId="10" xfId="56" applyNumberFormat="1" applyFont="1" applyFill="1" applyBorder="1" applyAlignment="1">
      <alignment horizontal="left" vertical="center" indent="5"/>
    </xf>
    <xf numFmtId="4" fontId="42" fillId="24" borderId="11" xfId="0" applyNumberFormat="1" applyFont="1" applyFill="1" applyBorder="1" applyAlignment="1">
      <alignment horizontal="center" vertical="center" wrapText="1"/>
    </xf>
    <xf numFmtId="167" fontId="42" fillId="24" borderId="24" xfId="56" applyNumberFormat="1" applyFont="1" applyFill="1" applyBorder="1" applyAlignment="1">
      <alignment horizontal="left" vertical="center" indent="5"/>
    </xf>
    <xf numFmtId="0" fontId="42" fillId="24" borderId="13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33" xfId="0" applyFont="1" applyFill="1" applyBorder="1" applyAlignment="1">
      <alignment horizontal="center" vertical="center"/>
    </xf>
    <xf numFmtId="167" fontId="42" fillId="24" borderId="22" xfId="0" applyNumberFormat="1" applyFont="1" applyFill="1" applyBorder="1" applyAlignment="1">
      <alignment horizontal="center" vertical="center"/>
    </xf>
    <xf numFmtId="167" fontId="42" fillId="24" borderId="22" xfId="0" applyNumberFormat="1" applyFont="1" applyFill="1" applyBorder="1" applyAlignment="1">
      <alignment horizontal="center"/>
    </xf>
    <xf numFmtId="167" fontId="42" fillId="24" borderId="33" xfId="0" applyNumberFormat="1" applyFont="1" applyFill="1" applyBorder="1" applyAlignment="1">
      <alignment horizontal="center" vertical="center"/>
    </xf>
    <xf numFmtId="167" fontId="42" fillId="24" borderId="24" xfId="0" applyNumberFormat="1" applyFont="1" applyFill="1" applyBorder="1" applyAlignment="1">
      <alignment vertical="center" wrapText="1"/>
    </xf>
    <xf numFmtId="167" fontId="42" fillId="24" borderId="24" xfId="0" applyNumberFormat="1" applyFont="1" applyFill="1" applyBorder="1" applyAlignment="1">
      <alignment horizontal="center"/>
    </xf>
    <xf numFmtId="4" fontId="42" fillId="24" borderId="24" xfId="0" applyNumberFormat="1" applyFont="1" applyFill="1" applyBorder="1" applyAlignment="1">
      <alignment horizontal="center"/>
    </xf>
    <xf numFmtId="1" fontId="45" fillId="24" borderId="30" xfId="56" applyNumberFormat="1" applyFont="1" applyFill="1" applyBorder="1" applyAlignment="1">
      <alignment horizontal="center" vertical="center"/>
    </xf>
    <xf numFmtId="1" fontId="45" fillId="24" borderId="24" xfId="56" applyNumberFormat="1" applyFont="1" applyFill="1" applyBorder="1" applyAlignment="1">
      <alignment horizontal="center" vertical="center" wrapText="1"/>
    </xf>
    <xf numFmtId="1" fontId="45" fillId="24" borderId="23" xfId="56" applyNumberFormat="1" applyFont="1" applyFill="1" applyBorder="1" applyAlignment="1">
      <alignment horizontal="center" vertical="center" wrapText="1"/>
    </xf>
    <xf numFmtId="1" fontId="45" fillId="24" borderId="31" xfId="56" applyNumberFormat="1" applyFont="1" applyFill="1" applyBorder="1" applyAlignment="1">
      <alignment horizontal="center" vertical="center" wrapText="1"/>
    </xf>
    <xf numFmtId="1" fontId="45" fillId="24" borderId="24" xfId="56" applyNumberFormat="1" applyFont="1" applyFill="1" applyBorder="1" applyAlignment="1">
      <alignment horizontal="center" vertical="center"/>
    </xf>
    <xf numFmtId="1" fontId="45" fillId="24" borderId="23" xfId="56" applyNumberFormat="1" applyFont="1" applyFill="1" applyBorder="1" applyAlignment="1">
      <alignment horizontal="center" vertical="center"/>
    </xf>
    <xf numFmtId="167" fontId="42" fillId="24" borderId="13" xfId="56" applyNumberFormat="1" applyFont="1" applyFill="1" applyBorder="1" applyAlignment="1">
      <alignment horizontal="center" vertical="center" wrapText="1"/>
    </xf>
    <xf numFmtId="4" fontId="42" fillId="24" borderId="13" xfId="56" applyNumberFormat="1" applyFont="1" applyFill="1" applyBorder="1" applyAlignment="1">
      <alignment horizontal="center" vertical="center" wrapText="1"/>
    </xf>
    <xf numFmtId="167" fontId="42" fillId="24" borderId="10" xfId="0" applyNumberFormat="1" applyFont="1" applyFill="1" applyBorder="1" applyAlignment="1">
      <alignment vertical="center"/>
    </xf>
    <xf numFmtId="167" fontId="42" fillId="24" borderId="10" xfId="56" applyNumberFormat="1" applyFont="1" applyFill="1" applyBorder="1" applyAlignment="1">
      <alignment horizontal="left" vertical="center" indent="7"/>
    </xf>
    <xf numFmtId="167" fontId="42" fillId="24" borderId="10" xfId="56" applyNumberFormat="1" applyFont="1" applyFill="1" applyBorder="1" applyAlignment="1">
      <alignment vertical="center" wrapText="1"/>
    </xf>
    <xf numFmtId="167" fontId="42" fillId="24" borderId="13" xfId="56" applyNumberFormat="1" applyFont="1" applyFill="1" applyBorder="1" applyAlignment="1">
      <alignment vertical="center" wrapText="1"/>
    </xf>
    <xf numFmtId="167" fontId="42" fillId="24" borderId="11" xfId="0" applyNumberFormat="1" applyFont="1" applyFill="1" applyBorder="1" applyAlignment="1">
      <alignment horizontal="left" vertical="center" wrapText="1" indent="1"/>
    </xf>
    <xf numFmtId="167" fontId="42" fillId="24" borderId="21" xfId="56" applyNumberFormat="1" applyFont="1" applyFill="1" applyBorder="1" applyAlignment="1">
      <alignment horizontal="center" vertical="center"/>
    </xf>
    <xf numFmtId="167" fontId="42" fillId="24" borderId="30" xfId="56" applyNumberFormat="1" applyFont="1" applyFill="1" applyBorder="1" applyAlignment="1">
      <alignment horizontal="center" vertical="center"/>
    </xf>
    <xf numFmtId="167" fontId="42" fillId="24" borderId="24" xfId="56" applyNumberFormat="1" applyFont="1" applyFill="1" applyBorder="1" applyAlignment="1">
      <alignment horizontal="left" vertical="center" wrapText="1" indent="3"/>
    </xf>
    <xf numFmtId="0" fontId="38" fillId="24" borderId="0" xfId="56" applyNumberFormat="1" applyFont="1" applyFill="1" applyAlignment="1">
      <alignment horizontal="left" vertical="top" wrapText="1"/>
    </xf>
    <xf numFmtId="167" fontId="42" fillId="24" borderId="38" xfId="56" applyNumberFormat="1" applyFont="1" applyFill="1" applyBorder="1" applyAlignment="1">
      <alignment horizontal="center" vertical="center" wrapText="1"/>
    </xf>
    <xf numFmtId="167" fontId="42" fillId="24" borderId="33" xfId="56" applyNumberFormat="1" applyFont="1" applyFill="1" applyBorder="1" applyAlignment="1">
      <alignment horizontal="center" vertical="center" wrapText="1"/>
    </xf>
    <xf numFmtId="167" fontId="42" fillId="24" borderId="36" xfId="56" applyNumberFormat="1" applyFont="1" applyFill="1" applyBorder="1" applyAlignment="1">
      <alignment horizontal="left" vertical="center" wrapText="1"/>
    </xf>
    <xf numFmtId="167" fontId="42" fillId="24" borderId="20" xfId="56" applyNumberFormat="1" applyFont="1" applyFill="1" applyBorder="1" applyAlignment="1">
      <alignment horizontal="left" vertical="center" wrapText="1"/>
    </xf>
    <xf numFmtId="49" fontId="38" fillId="24" borderId="0" xfId="56" applyNumberFormat="1" applyFont="1" applyFill="1" applyAlignment="1">
      <alignment horizontal="left" vertical="center"/>
    </xf>
    <xf numFmtId="167" fontId="42" fillId="24" borderId="17" xfId="56" applyNumberFormat="1" applyFont="1" applyFill="1" applyBorder="1" applyAlignment="1">
      <alignment horizontal="center" vertical="center" wrapText="1"/>
    </xf>
    <xf numFmtId="167" fontId="42" fillId="24" borderId="21" xfId="56" applyNumberFormat="1" applyFont="1" applyFill="1" applyBorder="1" applyAlignment="1">
      <alignment horizontal="center" vertical="center" wrapText="1"/>
    </xf>
    <xf numFmtId="167" fontId="42" fillId="24" borderId="18" xfId="56" applyNumberFormat="1" applyFont="1" applyFill="1" applyBorder="1" applyAlignment="1">
      <alignment horizontal="center" vertical="center" wrapText="1"/>
    </xf>
    <xf numFmtId="167" fontId="42" fillId="24" borderId="10" xfId="56" applyNumberFormat="1" applyFont="1" applyFill="1" applyBorder="1" applyAlignment="1">
      <alignment horizontal="center" vertical="center" wrapText="1"/>
    </xf>
    <xf numFmtId="167" fontId="42" fillId="24" borderId="19" xfId="56" applyNumberFormat="1" applyFont="1" applyFill="1" applyBorder="1" applyAlignment="1">
      <alignment horizontal="center" vertical="center" wrapText="1"/>
    </xf>
    <xf numFmtId="167" fontId="42" fillId="24" borderId="22" xfId="56" applyNumberFormat="1" applyFont="1" applyFill="1" applyBorder="1" applyAlignment="1">
      <alignment horizontal="center" vertical="center" wrapText="1"/>
    </xf>
    <xf numFmtId="167" fontId="42" fillId="24" borderId="36" xfId="56" applyNumberFormat="1" applyFont="1" applyFill="1" applyBorder="1" applyAlignment="1">
      <alignment horizontal="center" vertical="center" wrapText="1"/>
    </xf>
    <xf numFmtId="167" fontId="42" fillId="24" borderId="20" xfId="56" applyNumberFormat="1" applyFont="1" applyFill="1" applyBorder="1" applyAlignment="1">
      <alignment horizontal="center" vertical="center" wrapText="1"/>
    </xf>
    <xf numFmtId="167" fontId="42" fillId="24" borderId="37" xfId="56" applyNumberFormat="1" applyFont="1" applyFill="1" applyBorder="1" applyAlignment="1">
      <alignment horizontal="center" vertical="center" wrapText="1"/>
    </xf>
    <xf numFmtId="49" fontId="32" fillId="24" borderId="42" xfId="56" applyNumberFormat="1" applyFont="1" applyFill="1" applyBorder="1" applyAlignment="1">
      <alignment horizontal="center" vertical="center"/>
    </xf>
    <xf numFmtId="49" fontId="32" fillId="24" borderId="40" xfId="56" applyNumberFormat="1" applyFont="1" applyFill="1" applyBorder="1" applyAlignment="1">
      <alignment horizontal="center" vertical="center"/>
    </xf>
    <xf numFmtId="49" fontId="32" fillId="24" borderId="41" xfId="56" applyNumberFormat="1" applyFont="1" applyFill="1" applyBorder="1" applyAlignment="1">
      <alignment horizontal="center" vertical="center"/>
    </xf>
    <xf numFmtId="167" fontId="42" fillId="24" borderId="25" xfId="56" applyNumberFormat="1" applyFont="1" applyFill="1" applyBorder="1" applyAlignment="1">
      <alignment horizontal="center" vertical="center"/>
    </xf>
    <xf numFmtId="167" fontId="42" fillId="24" borderId="26" xfId="56" applyNumberFormat="1" applyFont="1" applyFill="1" applyBorder="1" applyAlignment="1">
      <alignment horizontal="center" vertical="center"/>
    </xf>
    <xf numFmtId="167" fontId="42" fillId="24" borderId="44" xfId="56" applyNumberFormat="1" applyFont="1" applyFill="1" applyBorder="1" applyAlignment="1">
      <alignment horizontal="center" vertical="center"/>
    </xf>
    <xf numFmtId="167" fontId="42" fillId="24" borderId="27" xfId="56" applyNumberFormat="1" applyFont="1" applyFill="1" applyBorder="1" applyAlignment="1">
      <alignment horizontal="center" vertical="center"/>
    </xf>
    <xf numFmtId="167" fontId="42" fillId="24" borderId="34" xfId="56" applyNumberFormat="1" applyFont="1" applyFill="1" applyBorder="1" applyAlignment="1">
      <alignment horizontal="center" vertical="center" wrapText="1"/>
    </xf>
    <xf numFmtId="167" fontId="42" fillId="24" borderId="0" xfId="56" applyNumberFormat="1" applyFont="1" applyFill="1" applyBorder="1" applyAlignment="1">
      <alignment horizontal="center" vertical="center" wrapText="1"/>
    </xf>
    <xf numFmtId="167" fontId="42" fillId="24" borderId="35" xfId="56" applyNumberFormat="1" applyFont="1" applyFill="1" applyBorder="1" applyAlignment="1">
      <alignment horizontal="center" vertical="center" wrapText="1"/>
    </xf>
    <xf numFmtId="49" fontId="38" fillId="24" borderId="0" xfId="56" applyNumberFormat="1" applyFont="1" applyFill="1" applyAlignment="1">
      <alignment horizontal="left" vertical="center" wrapText="1"/>
    </xf>
    <xf numFmtId="0" fontId="43" fillId="24" borderId="0" xfId="56" applyFont="1" applyFill="1" applyAlignment="1">
      <alignment horizontal="center" vertical="center" wrapText="1"/>
    </xf>
    <xf numFmtId="0" fontId="43" fillId="24" borderId="0" xfId="56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left" vertical="center"/>
    </xf>
    <xf numFmtId="0" fontId="33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left" vertical="top"/>
    </xf>
    <xf numFmtId="0" fontId="33" fillId="24" borderId="0" xfId="0" applyFont="1" applyFill="1" applyAlignment="1">
      <alignment horizontal="left" vertical="center" wrapText="1"/>
    </xf>
    <xf numFmtId="0" fontId="40" fillId="24" borderId="0" xfId="56" applyFont="1" applyFill="1" applyAlignment="1">
      <alignment horizontal="center" vertical="center" wrapText="1"/>
    </xf>
    <xf numFmtId="49" fontId="42" fillId="24" borderId="17" xfId="56" applyNumberFormat="1" applyFont="1" applyFill="1" applyBorder="1" applyAlignment="1">
      <alignment horizontal="center" vertical="center" wrapText="1"/>
    </xf>
    <xf numFmtId="49" fontId="42" fillId="24" borderId="21" xfId="56" applyNumberFormat="1" applyFont="1" applyFill="1" applyBorder="1" applyAlignment="1">
      <alignment horizontal="center" vertical="center" wrapText="1"/>
    </xf>
    <xf numFmtId="0" fontId="42" fillId="24" borderId="18" xfId="56" applyFont="1" applyFill="1" applyBorder="1" applyAlignment="1">
      <alignment horizontal="center" vertical="center" wrapText="1"/>
    </xf>
    <xf numFmtId="0" fontId="42" fillId="24" borderId="10" xfId="56" applyFont="1" applyFill="1" applyBorder="1" applyAlignment="1">
      <alignment horizontal="center" vertical="center" wrapText="1"/>
    </xf>
    <xf numFmtId="0" fontId="42" fillId="24" borderId="19" xfId="56" applyFont="1" applyFill="1" applyBorder="1" applyAlignment="1">
      <alignment horizontal="center" vertical="center" wrapText="1"/>
    </xf>
    <xf numFmtId="0" fontId="42" fillId="24" borderId="22" xfId="56" applyFont="1" applyFill="1" applyBorder="1" applyAlignment="1">
      <alignment horizontal="center" vertical="center" wrapText="1"/>
    </xf>
    <xf numFmtId="0" fontId="42" fillId="24" borderId="36" xfId="56" applyFont="1" applyFill="1" applyBorder="1" applyAlignment="1">
      <alignment horizontal="center" vertical="center" wrapText="1"/>
    </xf>
    <xf numFmtId="0" fontId="42" fillId="24" borderId="20" xfId="56" applyFont="1" applyFill="1" applyBorder="1" applyAlignment="1">
      <alignment horizontal="center" vertical="center" wrapText="1"/>
    </xf>
    <xf numFmtId="0" fontId="42" fillId="24" borderId="37" xfId="56" applyFont="1" applyFill="1" applyBorder="1" applyAlignment="1">
      <alignment horizontal="center" vertical="center" wrapText="1"/>
    </xf>
    <xf numFmtId="0" fontId="42" fillId="24" borderId="38" xfId="56" applyFont="1" applyFill="1" applyBorder="1" applyAlignment="1">
      <alignment horizontal="center" vertical="center" wrapText="1"/>
    </xf>
    <xf numFmtId="0" fontId="42" fillId="24" borderId="33" xfId="56" applyFont="1" applyFill="1" applyBorder="1" applyAlignment="1">
      <alignment horizontal="center" vertical="center" wrapText="1"/>
    </xf>
  </cellXfs>
  <cellStyles count="1664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2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1"/>
    <cellStyle name="Обычный 6 10 3" xfId="1322"/>
    <cellStyle name="Обычный 6 11" xfId="450"/>
    <cellStyle name="Обычный 6 11 2" xfId="972"/>
    <cellStyle name="Обычный 6 11 3" xfId="1493"/>
    <cellStyle name="Обычный 6 12" xfId="623"/>
    <cellStyle name="Обычный 6 13" xfId="1144"/>
    <cellStyle name="Обычный 6 2" xfId="52"/>
    <cellStyle name="Обычный 6 2 10" xfId="109"/>
    <cellStyle name="Обычный 6 2 10 2" xfId="633"/>
    <cellStyle name="Обычный 6 2 10 3" xfId="1154"/>
    <cellStyle name="Обычный 6 2 11" xfId="282"/>
    <cellStyle name="Обычный 6 2 11 2" xfId="804"/>
    <cellStyle name="Обычный 6 2 11 3" xfId="1325"/>
    <cellStyle name="Обычный 6 2 12" xfId="453"/>
    <cellStyle name="Обычный 6 2 12 2" xfId="975"/>
    <cellStyle name="Обычный 6 2 12 3" xfId="1496"/>
    <cellStyle name="Обычный 6 2 13" xfId="626"/>
    <cellStyle name="Обычный 6 2 14" xfId="1147"/>
    <cellStyle name="Обычный 6 2 2" xfId="53"/>
    <cellStyle name="Обычный 6 2 2 10" xfId="283"/>
    <cellStyle name="Обычный 6 2 2 10 2" xfId="805"/>
    <cellStyle name="Обычный 6 2 2 10 3" xfId="1326"/>
    <cellStyle name="Обычный 6 2 2 11" xfId="454"/>
    <cellStyle name="Обычный 6 2 2 11 2" xfId="976"/>
    <cellStyle name="Обычный 6 2 2 11 3" xfId="1497"/>
    <cellStyle name="Обычный 6 2 2 12" xfId="627"/>
    <cellStyle name="Обычный 6 2 2 13" xfId="114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2"/>
    <cellStyle name="Обычный 6 2 2 2 2 2 2 2 3" xfId="1353"/>
    <cellStyle name="Обычный 6 2 2 2 2 2 2 3" xfId="481"/>
    <cellStyle name="Обычный 6 2 2 2 2 2 2 3 2" xfId="1003"/>
    <cellStyle name="Обычный 6 2 2 2 2 2 2 3 3" xfId="1524"/>
    <cellStyle name="Обычный 6 2 2 2 2 2 2 4" xfId="661"/>
    <cellStyle name="Обычный 6 2 2 2 2 2 2 5" xfId="1182"/>
    <cellStyle name="Обычный 6 2 2 2 2 2 3" xfId="139"/>
    <cellStyle name="Обычный 6 2 2 2 2 2 3 2" xfId="311"/>
    <cellStyle name="Обычный 6 2 2 2 2 2 3 2 2" xfId="833"/>
    <cellStyle name="Обычный 6 2 2 2 2 2 3 2 3" xfId="1354"/>
    <cellStyle name="Обычный 6 2 2 2 2 2 3 3" xfId="482"/>
    <cellStyle name="Обычный 6 2 2 2 2 2 3 3 2" xfId="1004"/>
    <cellStyle name="Обычный 6 2 2 2 2 2 3 3 3" xfId="1525"/>
    <cellStyle name="Обычный 6 2 2 2 2 2 3 4" xfId="662"/>
    <cellStyle name="Обычный 6 2 2 2 2 2 3 5" xfId="1183"/>
    <cellStyle name="Обычный 6 2 2 2 2 2 4" xfId="309"/>
    <cellStyle name="Обычный 6 2 2 2 2 2 4 2" xfId="831"/>
    <cellStyle name="Обычный 6 2 2 2 2 2 4 3" xfId="1352"/>
    <cellStyle name="Обычный 6 2 2 2 2 2 5" xfId="480"/>
    <cellStyle name="Обычный 6 2 2 2 2 2 5 2" xfId="1002"/>
    <cellStyle name="Обычный 6 2 2 2 2 2 5 3" xfId="1523"/>
    <cellStyle name="Обычный 6 2 2 2 2 2 6" xfId="660"/>
    <cellStyle name="Обычный 6 2 2 2 2 2 7" xfId="1181"/>
    <cellStyle name="Обычный 6 2 2 2 2 3" xfId="140"/>
    <cellStyle name="Обычный 6 2 2 2 2 3 2" xfId="312"/>
    <cellStyle name="Обычный 6 2 2 2 2 3 2 2" xfId="834"/>
    <cellStyle name="Обычный 6 2 2 2 2 3 2 3" xfId="1355"/>
    <cellStyle name="Обычный 6 2 2 2 2 3 3" xfId="483"/>
    <cellStyle name="Обычный 6 2 2 2 2 3 3 2" xfId="1005"/>
    <cellStyle name="Обычный 6 2 2 2 2 3 3 3" xfId="1526"/>
    <cellStyle name="Обычный 6 2 2 2 2 3 4" xfId="663"/>
    <cellStyle name="Обычный 6 2 2 2 2 3 5" xfId="1184"/>
    <cellStyle name="Обычный 6 2 2 2 2 4" xfId="141"/>
    <cellStyle name="Обычный 6 2 2 2 2 4 2" xfId="313"/>
    <cellStyle name="Обычный 6 2 2 2 2 4 2 2" xfId="835"/>
    <cellStyle name="Обычный 6 2 2 2 2 4 2 3" xfId="1356"/>
    <cellStyle name="Обычный 6 2 2 2 2 4 3" xfId="484"/>
    <cellStyle name="Обычный 6 2 2 2 2 4 3 2" xfId="1006"/>
    <cellStyle name="Обычный 6 2 2 2 2 4 3 3" xfId="1527"/>
    <cellStyle name="Обычный 6 2 2 2 2 4 4" xfId="664"/>
    <cellStyle name="Обычный 6 2 2 2 2 4 5" xfId="1185"/>
    <cellStyle name="Обычный 6 2 2 2 2 5" xfId="305"/>
    <cellStyle name="Обычный 6 2 2 2 2 5 2" xfId="827"/>
    <cellStyle name="Обычный 6 2 2 2 2 5 3" xfId="1348"/>
    <cellStyle name="Обычный 6 2 2 2 2 6" xfId="476"/>
    <cellStyle name="Обычный 6 2 2 2 2 6 2" xfId="998"/>
    <cellStyle name="Обычный 6 2 2 2 2 6 3" xfId="1519"/>
    <cellStyle name="Обычный 6 2 2 2 2 7" xfId="656"/>
    <cellStyle name="Обычный 6 2 2 2 2 8" xfId="1177"/>
    <cellStyle name="Обычный 6 2 2 2 3" xfId="135"/>
    <cellStyle name="Обычный 6 2 2 2 3 2" xfId="142"/>
    <cellStyle name="Обычный 6 2 2 2 3 2 2" xfId="314"/>
    <cellStyle name="Обычный 6 2 2 2 3 2 2 2" xfId="836"/>
    <cellStyle name="Обычный 6 2 2 2 3 2 2 3" xfId="1357"/>
    <cellStyle name="Обычный 6 2 2 2 3 2 3" xfId="485"/>
    <cellStyle name="Обычный 6 2 2 2 3 2 3 2" xfId="1007"/>
    <cellStyle name="Обычный 6 2 2 2 3 2 3 3" xfId="1528"/>
    <cellStyle name="Обычный 6 2 2 2 3 2 4" xfId="665"/>
    <cellStyle name="Обычный 6 2 2 2 3 2 5" xfId="1186"/>
    <cellStyle name="Обычный 6 2 2 2 3 3" xfId="143"/>
    <cellStyle name="Обычный 6 2 2 2 3 3 2" xfId="315"/>
    <cellStyle name="Обычный 6 2 2 2 3 3 2 2" xfId="837"/>
    <cellStyle name="Обычный 6 2 2 2 3 3 2 3" xfId="1358"/>
    <cellStyle name="Обычный 6 2 2 2 3 3 3" xfId="486"/>
    <cellStyle name="Обычный 6 2 2 2 3 3 3 2" xfId="1008"/>
    <cellStyle name="Обычный 6 2 2 2 3 3 3 3" xfId="1529"/>
    <cellStyle name="Обычный 6 2 2 2 3 3 4" xfId="666"/>
    <cellStyle name="Обычный 6 2 2 2 3 3 5" xfId="1187"/>
    <cellStyle name="Обычный 6 2 2 2 3 4" xfId="307"/>
    <cellStyle name="Обычный 6 2 2 2 3 4 2" xfId="829"/>
    <cellStyle name="Обычный 6 2 2 2 3 4 3" xfId="1350"/>
    <cellStyle name="Обычный 6 2 2 2 3 5" xfId="478"/>
    <cellStyle name="Обычный 6 2 2 2 3 5 2" xfId="1000"/>
    <cellStyle name="Обычный 6 2 2 2 3 5 3" xfId="1521"/>
    <cellStyle name="Обычный 6 2 2 2 3 6" xfId="658"/>
    <cellStyle name="Обычный 6 2 2 2 3 7" xfId="1179"/>
    <cellStyle name="Обычный 6 2 2 2 4" xfId="144"/>
    <cellStyle name="Обычный 6 2 2 2 4 2" xfId="316"/>
    <cellStyle name="Обычный 6 2 2 2 4 2 2" xfId="838"/>
    <cellStyle name="Обычный 6 2 2 2 4 2 3" xfId="1359"/>
    <cellStyle name="Обычный 6 2 2 2 4 3" xfId="487"/>
    <cellStyle name="Обычный 6 2 2 2 4 3 2" xfId="1009"/>
    <cellStyle name="Обычный 6 2 2 2 4 3 3" xfId="1530"/>
    <cellStyle name="Обычный 6 2 2 2 4 4" xfId="667"/>
    <cellStyle name="Обычный 6 2 2 2 4 5" xfId="1188"/>
    <cellStyle name="Обычный 6 2 2 2 5" xfId="145"/>
    <cellStyle name="Обычный 6 2 2 2 5 2" xfId="317"/>
    <cellStyle name="Обычный 6 2 2 2 5 2 2" xfId="839"/>
    <cellStyle name="Обычный 6 2 2 2 5 2 3" xfId="1360"/>
    <cellStyle name="Обычный 6 2 2 2 5 3" xfId="488"/>
    <cellStyle name="Обычный 6 2 2 2 5 3 2" xfId="1010"/>
    <cellStyle name="Обычный 6 2 2 2 5 3 3" xfId="1531"/>
    <cellStyle name="Обычный 6 2 2 2 5 4" xfId="668"/>
    <cellStyle name="Обычный 6 2 2 2 5 5" xfId="1189"/>
    <cellStyle name="Обычный 6 2 2 2 6" xfId="288"/>
    <cellStyle name="Обычный 6 2 2 2 6 2" xfId="810"/>
    <cellStyle name="Обычный 6 2 2 2 6 3" xfId="1331"/>
    <cellStyle name="Обычный 6 2 2 2 7" xfId="459"/>
    <cellStyle name="Обычный 6 2 2 2 7 2" xfId="981"/>
    <cellStyle name="Обычный 6 2 2 2 7 3" xfId="1502"/>
    <cellStyle name="Обычный 6 2 2 2 8" xfId="639"/>
    <cellStyle name="Обычный 6 2 2 2 9" xfId="1160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1"/>
    <cellStyle name="Обычный 6 2 2 3 2 2 2 3" xfId="1362"/>
    <cellStyle name="Обычный 6 2 2 3 2 2 3" xfId="490"/>
    <cellStyle name="Обычный 6 2 2 3 2 2 3 2" xfId="1012"/>
    <cellStyle name="Обычный 6 2 2 3 2 2 3 3" xfId="1533"/>
    <cellStyle name="Обычный 6 2 2 3 2 2 4" xfId="670"/>
    <cellStyle name="Обычный 6 2 2 3 2 2 5" xfId="1191"/>
    <cellStyle name="Обычный 6 2 2 3 2 3" xfId="148"/>
    <cellStyle name="Обычный 6 2 2 3 2 3 2" xfId="320"/>
    <cellStyle name="Обычный 6 2 2 3 2 3 2 2" xfId="842"/>
    <cellStyle name="Обычный 6 2 2 3 2 3 2 3" xfId="1363"/>
    <cellStyle name="Обычный 6 2 2 3 2 3 3" xfId="491"/>
    <cellStyle name="Обычный 6 2 2 3 2 3 3 2" xfId="1013"/>
    <cellStyle name="Обычный 6 2 2 3 2 3 3 3" xfId="1534"/>
    <cellStyle name="Обычный 6 2 2 3 2 3 4" xfId="671"/>
    <cellStyle name="Обычный 6 2 2 3 2 3 5" xfId="1192"/>
    <cellStyle name="Обычный 6 2 2 3 2 4" xfId="318"/>
    <cellStyle name="Обычный 6 2 2 3 2 4 2" xfId="840"/>
    <cellStyle name="Обычный 6 2 2 3 2 4 3" xfId="1361"/>
    <cellStyle name="Обычный 6 2 2 3 2 5" xfId="489"/>
    <cellStyle name="Обычный 6 2 2 3 2 5 2" xfId="1011"/>
    <cellStyle name="Обычный 6 2 2 3 2 5 3" xfId="1532"/>
    <cellStyle name="Обычный 6 2 2 3 2 6" xfId="669"/>
    <cellStyle name="Обычный 6 2 2 3 2 7" xfId="1190"/>
    <cellStyle name="Обычный 6 2 2 3 3" xfId="149"/>
    <cellStyle name="Обычный 6 2 2 3 3 2" xfId="321"/>
    <cellStyle name="Обычный 6 2 2 3 3 2 2" xfId="843"/>
    <cellStyle name="Обычный 6 2 2 3 3 2 3" xfId="1364"/>
    <cellStyle name="Обычный 6 2 2 3 3 3" xfId="492"/>
    <cellStyle name="Обычный 6 2 2 3 3 3 2" xfId="1014"/>
    <cellStyle name="Обычный 6 2 2 3 3 3 3" xfId="1535"/>
    <cellStyle name="Обычный 6 2 2 3 3 4" xfId="672"/>
    <cellStyle name="Обычный 6 2 2 3 3 5" xfId="1193"/>
    <cellStyle name="Обычный 6 2 2 3 4" xfId="150"/>
    <cellStyle name="Обычный 6 2 2 3 4 2" xfId="322"/>
    <cellStyle name="Обычный 6 2 2 3 4 2 2" xfId="844"/>
    <cellStyle name="Обычный 6 2 2 3 4 2 3" xfId="1365"/>
    <cellStyle name="Обычный 6 2 2 3 4 3" xfId="493"/>
    <cellStyle name="Обычный 6 2 2 3 4 3 2" xfId="1015"/>
    <cellStyle name="Обычный 6 2 2 3 4 3 3" xfId="1536"/>
    <cellStyle name="Обычный 6 2 2 3 4 4" xfId="673"/>
    <cellStyle name="Обычный 6 2 2 3 4 5" xfId="1194"/>
    <cellStyle name="Обычный 6 2 2 3 5" xfId="300"/>
    <cellStyle name="Обычный 6 2 2 3 5 2" xfId="822"/>
    <cellStyle name="Обычный 6 2 2 3 5 3" xfId="1343"/>
    <cellStyle name="Обычный 6 2 2 3 6" xfId="471"/>
    <cellStyle name="Обычный 6 2 2 3 6 2" xfId="993"/>
    <cellStyle name="Обычный 6 2 2 3 6 3" xfId="1514"/>
    <cellStyle name="Обычный 6 2 2 3 7" xfId="651"/>
    <cellStyle name="Обычный 6 2 2 3 8" xfId="1172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6"/>
    <cellStyle name="Обычный 6 2 2 4 2 2 2 3" xfId="1367"/>
    <cellStyle name="Обычный 6 2 2 4 2 2 3" xfId="495"/>
    <cellStyle name="Обычный 6 2 2 4 2 2 3 2" xfId="1017"/>
    <cellStyle name="Обычный 6 2 2 4 2 2 3 3" xfId="1538"/>
    <cellStyle name="Обычный 6 2 2 4 2 2 4" xfId="675"/>
    <cellStyle name="Обычный 6 2 2 4 2 2 5" xfId="1196"/>
    <cellStyle name="Обычный 6 2 2 4 2 3" xfId="153"/>
    <cellStyle name="Обычный 6 2 2 4 2 3 2" xfId="325"/>
    <cellStyle name="Обычный 6 2 2 4 2 3 2 2" xfId="847"/>
    <cellStyle name="Обычный 6 2 2 4 2 3 2 3" xfId="1368"/>
    <cellStyle name="Обычный 6 2 2 4 2 3 3" xfId="496"/>
    <cellStyle name="Обычный 6 2 2 4 2 3 3 2" xfId="1018"/>
    <cellStyle name="Обычный 6 2 2 4 2 3 3 3" xfId="1539"/>
    <cellStyle name="Обычный 6 2 2 4 2 3 4" xfId="676"/>
    <cellStyle name="Обычный 6 2 2 4 2 3 5" xfId="1197"/>
    <cellStyle name="Обычный 6 2 2 4 2 4" xfId="323"/>
    <cellStyle name="Обычный 6 2 2 4 2 4 2" xfId="845"/>
    <cellStyle name="Обычный 6 2 2 4 2 4 3" xfId="1366"/>
    <cellStyle name="Обычный 6 2 2 4 2 5" xfId="494"/>
    <cellStyle name="Обычный 6 2 2 4 2 5 2" xfId="1016"/>
    <cellStyle name="Обычный 6 2 2 4 2 5 3" xfId="1537"/>
    <cellStyle name="Обычный 6 2 2 4 2 6" xfId="674"/>
    <cellStyle name="Обычный 6 2 2 4 2 7" xfId="1195"/>
    <cellStyle name="Обычный 6 2 2 4 3" xfId="154"/>
    <cellStyle name="Обычный 6 2 2 4 3 2" xfId="326"/>
    <cellStyle name="Обычный 6 2 2 4 3 2 2" xfId="848"/>
    <cellStyle name="Обычный 6 2 2 4 3 2 3" xfId="1369"/>
    <cellStyle name="Обычный 6 2 2 4 3 3" xfId="497"/>
    <cellStyle name="Обычный 6 2 2 4 3 3 2" xfId="1019"/>
    <cellStyle name="Обычный 6 2 2 4 3 3 3" xfId="1540"/>
    <cellStyle name="Обычный 6 2 2 4 3 4" xfId="677"/>
    <cellStyle name="Обычный 6 2 2 4 3 5" xfId="1198"/>
    <cellStyle name="Обычный 6 2 2 4 4" xfId="155"/>
    <cellStyle name="Обычный 6 2 2 4 4 2" xfId="327"/>
    <cellStyle name="Обычный 6 2 2 4 4 2 2" xfId="849"/>
    <cellStyle name="Обычный 6 2 2 4 4 2 3" xfId="1370"/>
    <cellStyle name="Обычный 6 2 2 4 4 3" xfId="498"/>
    <cellStyle name="Обычный 6 2 2 4 4 3 2" xfId="1020"/>
    <cellStyle name="Обычный 6 2 2 4 4 3 3" xfId="1541"/>
    <cellStyle name="Обычный 6 2 2 4 4 4" xfId="678"/>
    <cellStyle name="Обычный 6 2 2 4 4 5" xfId="1199"/>
    <cellStyle name="Обычный 6 2 2 4 5" xfId="293"/>
    <cellStyle name="Обычный 6 2 2 4 5 2" xfId="815"/>
    <cellStyle name="Обычный 6 2 2 4 5 3" xfId="1336"/>
    <cellStyle name="Обычный 6 2 2 4 6" xfId="464"/>
    <cellStyle name="Обычный 6 2 2 4 6 2" xfId="986"/>
    <cellStyle name="Обычный 6 2 2 4 6 3" xfId="1507"/>
    <cellStyle name="Обычный 6 2 2 4 7" xfId="644"/>
    <cellStyle name="Обычный 6 2 2 4 8" xfId="1165"/>
    <cellStyle name="Обычный 6 2 2 5" xfId="156"/>
    <cellStyle name="Обычный 6 2 2 5 2" xfId="157"/>
    <cellStyle name="Обычный 6 2 2 5 2 2" xfId="329"/>
    <cellStyle name="Обычный 6 2 2 5 2 2 2" xfId="851"/>
    <cellStyle name="Обычный 6 2 2 5 2 2 3" xfId="1372"/>
    <cellStyle name="Обычный 6 2 2 5 2 3" xfId="500"/>
    <cellStyle name="Обычный 6 2 2 5 2 3 2" xfId="1022"/>
    <cellStyle name="Обычный 6 2 2 5 2 3 3" xfId="1543"/>
    <cellStyle name="Обычный 6 2 2 5 2 4" xfId="680"/>
    <cellStyle name="Обычный 6 2 2 5 2 5" xfId="1201"/>
    <cellStyle name="Обычный 6 2 2 5 3" xfId="158"/>
    <cellStyle name="Обычный 6 2 2 5 3 2" xfId="330"/>
    <cellStyle name="Обычный 6 2 2 5 3 2 2" xfId="852"/>
    <cellStyle name="Обычный 6 2 2 5 3 2 3" xfId="1373"/>
    <cellStyle name="Обычный 6 2 2 5 3 3" xfId="501"/>
    <cellStyle name="Обычный 6 2 2 5 3 3 2" xfId="1023"/>
    <cellStyle name="Обычный 6 2 2 5 3 3 3" xfId="1544"/>
    <cellStyle name="Обычный 6 2 2 5 3 4" xfId="681"/>
    <cellStyle name="Обычный 6 2 2 5 3 5" xfId="1202"/>
    <cellStyle name="Обычный 6 2 2 5 4" xfId="328"/>
    <cellStyle name="Обычный 6 2 2 5 4 2" xfId="850"/>
    <cellStyle name="Обычный 6 2 2 5 4 3" xfId="1371"/>
    <cellStyle name="Обычный 6 2 2 5 5" xfId="499"/>
    <cellStyle name="Обычный 6 2 2 5 5 2" xfId="1021"/>
    <cellStyle name="Обычный 6 2 2 5 5 3" xfId="1542"/>
    <cellStyle name="Обычный 6 2 2 5 6" xfId="679"/>
    <cellStyle name="Обычный 6 2 2 5 7" xfId="1200"/>
    <cellStyle name="Обычный 6 2 2 6" xfId="159"/>
    <cellStyle name="Обычный 6 2 2 6 2" xfId="331"/>
    <cellStyle name="Обычный 6 2 2 6 2 2" xfId="853"/>
    <cellStyle name="Обычный 6 2 2 6 2 3" xfId="1374"/>
    <cellStyle name="Обычный 6 2 2 6 3" xfId="502"/>
    <cellStyle name="Обычный 6 2 2 6 3 2" xfId="1024"/>
    <cellStyle name="Обычный 6 2 2 6 3 3" xfId="1545"/>
    <cellStyle name="Обычный 6 2 2 6 4" xfId="682"/>
    <cellStyle name="Обычный 6 2 2 6 5" xfId="1203"/>
    <cellStyle name="Обычный 6 2 2 7" xfId="160"/>
    <cellStyle name="Обычный 6 2 2 7 2" xfId="332"/>
    <cellStyle name="Обычный 6 2 2 7 2 2" xfId="854"/>
    <cellStyle name="Обычный 6 2 2 7 2 3" xfId="1375"/>
    <cellStyle name="Обычный 6 2 2 7 3" xfId="503"/>
    <cellStyle name="Обычный 6 2 2 7 3 2" xfId="1025"/>
    <cellStyle name="Обычный 6 2 2 7 3 3" xfId="1546"/>
    <cellStyle name="Обычный 6 2 2 7 4" xfId="683"/>
    <cellStyle name="Обычный 6 2 2 7 5" xfId="1204"/>
    <cellStyle name="Обычный 6 2 2 8" xfId="161"/>
    <cellStyle name="Обычный 6 2 2 8 2" xfId="333"/>
    <cellStyle name="Обычный 6 2 2 8 2 2" xfId="855"/>
    <cellStyle name="Обычный 6 2 2 8 2 3" xfId="1376"/>
    <cellStyle name="Обычный 6 2 2 8 3" xfId="504"/>
    <cellStyle name="Обычный 6 2 2 8 3 2" xfId="1026"/>
    <cellStyle name="Обычный 6 2 2 8 3 3" xfId="1547"/>
    <cellStyle name="Обычный 6 2 2 8 4" xfId="684"/>
    <cellStyle name="Обычный 6 2 2 8 5" xfId="1205"/>
    <cellStyle name="Обычный 6 2 2 9" xfId="110"/>
    <cellStyle name="Обычный 6 2 2 9 2" xfId="634"/>
    <cellStyle name="Обычный 6 2 2 9 3" xfId="1155"/>
    <cellStyle name="Обычный 6 2 3" xfId="101"/>
    <cellStyle name="Обычный 6 2 3 10" xfId="285"/>
    <cellStyle name="Обычный 6 2 3 10 2" xfId="807"/>
    <cellStyle name="Обычный 6 2 3 10 3" xfId="1328"/>
    <cellStyle name="Обычный 6 2 3 11" xfId="456"/>
    <cellStyle name="Обычный 6 2 3 11 2" xfId="978"/>
    <cellStyle name="Обычный 6 2 3 11 3" xfId="1499"/>
    <cellStyle name="Обычный 6 2 3 12" xfId="629"/>
    <cellStyle name="Обычный 6 2 3 13" xfId="1150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7"/>
    <cellStyle name="Обычный 6 2 3 2 2 2 2 2 3" xfId="1378"/>
    <cellStyle name="Обычный 6 2 3 2 2 2 2 3" xfId="506"/>
    <cellStyle name="Обычный 6 2 3 2 2 2 2 3 2" xfId="1028"/>
    <cellStyle name="Обычный 6 2 3 2 2 2 2 3 3" xfId="1549"/>
    <cellStyle name="Обычный 6 2 3 2 2 2 2 4" xfId="686"/>
    <cellStyle name="Обычный 6 2 3 2 2 2 2 5" xfId="1207"/>
    <cellStyle name="Обычный 6 2 3 2 2 2 3" xfId="164"/>
    <cellStyle name="Обычный 6 2 3 2 2 2 3 2" xfId="336"/>
    <cellStyle name="Обычный 6 2 3 2 2 2 3 2 2" xfId="858"/>
    <cellStyle name="Обычный 6 2 3 2 2 2 3 2 3" xfId="1379"/>
    <cellStyle name="Обычный 6 2 3 2 2 2 3 3" xfId="507"/>
    <cellStyle name="Обычный 6 2 3 2 2 2 3 3 2" xfId="1029"/>
    <cellStyle name="Обычный 6 2 3 2 2 2 3 3 3" xfId="1550"/>
    <cellStyle name="Обычный 6 2 3 2 2 2 3 4" xfId="687"/>
    <cellStyle name="Обычный 6 2 3 2 2 2 3 5" xfId="1208"/>
    <cellStyle name="Обычный 6 2 3 2 2 2 4" xfId="334"/>
    <cellStyle name="Обычный 6 2 3 2 2 2 4 2" xfId="856"/>
    <cellStyle name="Обычный 6 2 3 2 2 2 4 3" xfId="1377"/>
    <cellStyle name="Обычный 6 2 3 2 2 2 5" xfId="505"/>
    <cellStyle name="Обычный 6 2 3 2 2 2 5 2" xfId="1027"/>
    <cellStyle name="Обычный 6 2 3 2 2 2 5 3" xfId="1548"/>
    <cellStyle name="Обычный 6 2 3 2 2 2 6" xfId="685"/>
    <cellStyle name="Обычный 6 2 3 2 2 2 7" xfId="1206"/>
    <cellStyle name="Обычный 6 2 3 2 2 3" xfId="165"/>
    <cellStyle name="Обычный 6 2 3 2 2 3 2" xfId="337"/>
    <cellStyle name="Обычный 6 2 3 2 2 3 2 2" xfId="859"/>
    <cellStyle name="Обычный 6 2 3 2 2 3 2 3" xfId="1380"/>
    <cellStyle name="Обычный 6 2 3 2 2 3 3" xfId="508"/>
    <cellStyle name="Обычный 6 2 3 2 2 3 3 2" xfId="1030"/>
    <cellStyle name="Обычный 6 2 3 2 2 3 3 3" xfId="1551"/>
    <cellStyle name="Обычный 6 2 3 2 2 3 4" xfId="688"/>
    <cellStyle name="Обычный 6 2 3 2 2 3 5" xfId="1209"/>
    <cellStyle name="Обычный 6 2 3 2 2 4" xfId="166"/>
    <cellStyle name="Обычный 6 2 3 2 2 4 2" xfId="338"/>
    <cellStyle name="Обычный 6 2 3 2 2 4 2 2" xfId="860"/>
    <cellStyle name="Обычный 6 2 3 2 2 4 2 3" xfId="1381"/>
    <cellStyle name="Обычный 6 2 3 2 2 4 3" xfId="509"/>
    <cellStyle name="Обычный 6 2 3 2 2 4 3 2" xfId="1031"/>
    <cellStyle name="Обычный 6 2 3 2 2 4 3 3" xfId="1552"/>
    <cellStyle name="Обычный 6 2 3 2 2 4 4" xfId="689"/>
    <cellStyle name="Обычный 6 2 3 2 2 4 5" xfId="1210"/>
    <cellStyle name="Обычный 6 2 3 2 2 5" xfId="304"/>
    <cellStyle name="Обычный 6 2 3 2 2 5 2" xfId="826"/>
    <cellStyle name="Обычный 6 2 3 2 2 5 3" xfId="1347"/>
    <cellStyle name="Обычный 6 2 3 2 2 6" xfId="475"/>
    <cellStyle name="Обычный 6 2 3 2 2 6 2" xfId="997"/>
    <cellStyle name="Обычный 6 2 3 2 2 6 3" xfId="1518"/>
    <cellStyle name="Обычный 6 2 3 2 2 7" xfId="655"/>
    <cellStyle name="Обычный 6 2 3 2 2 8" xfId="1176"/>
    <cellStyle name="Обычный 6 2 3 2 3" xfId="134"/>
    <cellStyle name="Обычный 6 2 3 2 3 2" xfId="167"/>
    <cellStyle name="Обычный 6 2 3 2 3 2 2" xfId="339"/>
    <cellStyle name="Обычный 6 2 3 2 3 2 2 2" xfId="861"/>
    <cellStyle name="Обычный 6 2 3 2 3 2 2 3" xfId="1382"/>
    <cellStyle name="Обычный 6 2 3 2 3 2 3" xfId="510"/>
    <cellStyle name="Обычный 6 2 3 2 3 2 3 2" xfId="1032"/>
    <cellStyle name="Обычный 6 2 3 2 3 2 3 3" xfId="1553"/>
    <cellStyle name="Обычный 6 2 3 2 3 2 4" xfId="690"/>
    <cellStyle name="Обычный 6 2 3 2 3 2 5" xfId="1211"/>
    <cellStyle name="Обычный 6 2 3 2 3 3" xfId="168"/>
    <cellStyle name="Обычный 6 2 3 2 3 3 2" xfId="340"/>
    <cellStyle name="Обычный 6 2 3 2 3 3 2 2" xfId="862"/>
    <cellStyle name="Обычный 6 2 3 2 3 3 2 3" xfId="1383"/>
    <cellStyle name="Обычный 6 2 3 2 3 3 3" xfId="511"/>
    <cellStyle name="Обычный 6 2 3 2 3 3 3 2" xfId="1033"/>
    <cellStyle name="Обычный 6 2 3 2 3 3 3 3" xfId="1554"/>
    <cellStyle name="Обычный 6 2 3 2 3 3 4" xfId="691"/>
    <cellStyle name="Обычный 6 2 3 2 3 3 5" xfId="1212"/>
    <cellStyle name="Обычный 6 2 3 2 3 4" xfId="306"/>
    <cellStyle name="Обычный 6 2 3 2 3 4 2" xfId="828"/>
    <cellStyle name="Обычный 6 2 3 2 3 4 3" xfId="1349"/>
    <cellStyle name="Обычный 6 2 3 2 3 5" xfId="477"/>
    <cellStyle name="Обычный 6 2 3 2 3 5 2" xfId="999"/>
    <cellStyle name="Обычный 6 2 3 2 3 5 3" xfId="1520"/>
    <cellStyle name="Обычный 6 2 3 2 3 6" xfId="657"/>
    <cellStyle name="Обычный 6 2 3 2 3 7" xfId="1178"/>
    <cellStyle name="Обычный 6 2 3 2 4" xfId="169"/>
    <cellStyle name="Обычный 6 2 3 2 4 2" xfId="341"/>
    <cellStyle name="Обычный 6 2 3 2 4 2 2" xfId="863"/>
    <cellStyle name="Обычный 6 2 3 2 4 2 3" xfId="1384"/>
    <cellStyle name="Обычный 6 2 3 2 4 3" xfId="512"/>
    <cellStyle name="Обычный 6 2 3 2 4 3 2" xfId="1034"/>
    <cellStyle name="Обычный 6 2 3 2 4 3 3" xfId="1555"/>
    <cellStyle name="Обычный 6 2 3 2 4 4" xfId="692"/>
    <cellStyle name="Обычный 6 2 3 2 4 5" xfId="1213"/>
    <cellStyle name="Обычный 6 2 3 2 5" xfId="170"/>
    <cellStyle name="Обычный 6 2 3 2 5 2" xfId="342"/>
    <cellStyle name="Обычный 6 2 3 2 5 2 2" xfId="864"/>
    <cellStyle name="Обычный 6 2 3 2 5 2 3" xfId="1385"/>
    <cellStyle name="Обычный 6 2 3 2 5 3" xfId="513"/>
    <cellStyle name="Обычный 6 2 3 2 5 3 2" xfId="1035"/>
    <cellStyle name="Обычный 6 2 3 2 5 3 3" xfId="1556"/>
    <cellStyle name="Обычный 6 2 3 2 5 4" xfId="693"/>
    <cellStyle name="Обычный 6 2 3 2 5 5" xfId="1214"/>
    <cellStyle name="Обычный 6 2 3 2 6" xfId="287"/>
    <cellStyle name="Обычный 6 2 3 2 6 2" xfId="809"/>
    <cellStyle name="Обычный 6 2 3 2 6 3" xfId="1330"/>
    <cellStyle name="Обычный 6 2 3 2 7" xfId="458"/>
    <cellStyle name="Обычный 6 2 3 2 7 2" xfId="980"/>
    <cellStyle name="Обычный 6 2 3 2 7 3" xfId="1501"/>
    <cellStyle name="Обычный 6 2 3 2 8" xfId="638"/>
    <cellStyle name="Обычный 6 2 3 2 9" xfId="1159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6"/>
    <cellStyle name="Обычный 6 2 3 3 2 2 2 3" xfId="1387"/>
    <cellStyle name="Обычный 6 2 3 3 2 2 3" xfId="515"/>
    <cellStyle name="Обычный 6 2 3 3 2 2 3 2" xfId="1037"/>
    <cellStyle name="Обычный 6 2 3 3 2 2 3 3" xfId="1558"/>
    <cellStyle name="Обычный 6 2 3 3 2 2 4" xfId="695"/>
    <cellStyle name="Обычный 6 2 3 3 2 2 5" xfId="1216"/>
    <cellStyle name="Обычный 6 2 3 3 2 3" xfId="173"/>
    <cellStyle name="Обычный 6 2 3 3 2 3 2" xfId="345"/>
    <cellStyle name="Обычный 6 2 3 3 2 3 2 2" xfId="867"/>
    <cellStyle name="Обычный 6 2 3 3 2 3 2 3" xfId="1388"/>
    <cellStyle name="Обычный 6 2 3 3 2 3 3" xfId="516"/>
    <cellStyle name="Обычный 6 2 3 3 2 3 3 2" xfId="1038"/>
    <cellStyle name="Обычный 6 2 3 3 2 3 3 3" xfId="1559"/>
    <cellStyle name="Обычный 6 2 3 3 2 3 4" xfId="696"/>
    <cellStyle name="Обычный 6 2 3 3 2 3 5" xfId="1217"/>
    <cellStyle name="Обычный 6 2 3 3 2 4" xfId="343"/>
    <cellStyle name="Обычный 6 2 3 3 2 4 2" xfId="865"/>
    <cellStyle name="Обычный 6 2 3 3 2 4 3" xfId="1386"/>
    <cellStyle name="Обычный 6 2 3 3 2 5" xfId="514"/>
    <cellStyle name="Обычный 6 2 3 3 2 5 2" xfId="1036"/>
    <cellStyle name="Обычный 6 2 3 3 2 5 3" xfId="1557"/>
    <cellStyle name="Обычный 6 2 3 3 2 6" xfId="694"/>
    <cellStyle name="Обычный 6 2 3 3 2 7" xfId="1215"/>
    <cellStyle name="Обычный 6 2 3 3 3" xfId="174"/>
    <cellStyle name="Обычный 6 2 3 3 3 2" xfId="346"/>
    <cellStyle name="Обычный 6 2 3 3 3 2 2" xfId="868"/>
    <cellStyle name="Обычный 6 2 3 3 3 2 3" xfId="1389"/>
    <cellStyle name="Обычный 6 2 3 3 3 3" xfId="517"/>
    <cellStyle name="Обычный 6 2 3 3 3 3 2" xfId="1039"/>
    <cellStyle name="Обычный 6 2 3 3 3 3 3" xfId="1560"/>
    <cellStyle name="Обычный 6 2 3 3 3 4" xfId="697"/>
    <cellStyle name="Обычный 6 2 3 3 3 5" xfId="1218"/>
    <cellStyle name="Обычный 6 2 3 3 4" xfId="175"/>
    <cellStyle name="Обычный 6 2 3 3 4 2" xfId="347"/>
    <cellStyle name="Обычный 6 2 3 3 4 2 2" xfId="869"/>
    <cellStyle name="Обычный 6 2 3 3 4 2 3" xfId="1390"/>
    <cellStyle name="Обычный 6 2 3 3 4 3" xfId="518"/>
    <cellStyle name="Обычный 6 2 3 3 4 3 2" xfId="1040"/>
    <cellStyle name="Обычный 6 2 3 3 4 3 3" xfId="1561"/>
    <cellStyle name="Обычный 6 2 3 3 4 4" xfId="698"/>
    <cellStyle name="Обычный 6 2 3 3 4 5" xfId="1219"/>
    <cellStyle name="Обычный 6 2 3 3 5" xfId="302"/>
    <cellStyle name="Обычный 6 2 3 3 5 2" xfId="824"/>
    <cellStyle name="Обычный 6 2 3 3 5 3" xfId="1345"/>
    <cellStyle name="Обычный 6 2 3 3 6" xfId="473"/>
    <cellStyle name="Обычный 6 2 3 3 6 2" xfId="995"/>
    <cellStyle name="Обычный 6 2 3 3 6 3" xfId="1516"/>
    <cellStyle name="Обычный 6 2 3 3 7" xfId="653"/>
    <cellStyle name="Обычный 6 2 3 3 8" xfId="1174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1"/>
    <cellStyle name="Обычный 6 2 3 4 2 2 2 3" xfId="1392"/>
    <cellStyle name="Обычный 6 2 3 4 2 2 3" xfId="520"/>
    <cellStyle name="Обычный 6 2 3 4 2 2 3 2" xfId="1042"/>
    <cellStyle name="Обычный 6 2 3 4 2 2 3 3" xfId="1563"/>
    <cellStyle name="Обычный 6 2 3 4 2 2 4" xfId="700"/>
    <cellStyle name="Обычный 6 2 3 4 2 2 5" xfId="1221"/>
    <cellStyle name="Обычный 6 2 3 4 2 3" xfId="178"/>
    <cellStyle name="Обычный 6 2 3 4 2 3 2" xfId="350"/>
    <cellStyle name="Обычный 6 2 3 4 2 3 2 2" xfId="872"/>
    <cellStyle name="Обычный 6 2 3 4 2 3 2 3" xfId="1393"/>
    <cellStyle name="Обычный 6 2 3 4 2 3 3" xfId="521"/>
    <cellStyle name="Обычный 6 2 3 4 2 3 3 2" xfId="1043"/>
    <cellStyle name="Обычный 6 2 3 4 2 3 3 3" xfId="1564"/>
    <cellStyle name="Обычный 6 2 3 4 2 3 4" xfId="701"/>
    <cellStyle name="Обычный 6 2 3 4 2 3 5" xfId="1222"/>
    <cellStyle name="Обычный 6 2 3 4 2 4" xfId="348"/>
    <cellStyle name="Обычный 6 2 3 4 2 4 2" xfId="870"/>
    <cellStyle name="Обычный 6 2 3 4 2 4 3" xfId="1391"/>
    <cellStyle name="Обычный 6 2 3 4 2 5" xfId="519"/>
    <cellStyle name="Обычный 6 2 3 4 2 5 2" xfId="1041"/>
    <cellStyle name="Обычный 6 2 3 4 2 5 3" xfId="1562"/>
    <cellStyle name="Обычный 6 2 3 4 2 6" xfId="699"/>
    <cellStyle name="Обычный 6 2 3 4 2 7" xfId="1220"/>
    <cellStyle name="Обычный 6 2 3 4 3" xfId="179"/>
    <cellStyle name="Обычный 6 2 3 4 3 2" xfId="351"/>
    <cellStyle name="Обычный 6 2 3 4 3 2 2" xfId="873"/>
    <cellStyle name="Обычный 6 2 3 4 3 2 3" xfId="1394"/>
    <cellStyle name="Обычный 6 2 3 4 3 3" xfId="522"/>
    <cellStyle name="Обычный 6 2 3 4 3 3 2" xfId="1044"/>
    <cellStyle name="Обычный 6 2 3 4 3 3 3" xfId="1565"/>
    <cellStyle name="Обычный 6 2 3 4 3 4" xfId="702"/>
    <cellStyle name="Обычный 6 2 3 4 3 5" xfId="1223"/>
    <cellStyle name="Обычный 6 2 3 4 4" xfId="180"/>
    <cellStyle name="Обычный 6 2 3 4 4 2" xfId="352"/>
    <cellStyle name="Обычный 6 2 3 4 4 2 2" xfId="874"/>
    <cellStyle name="Обычный 6 2 3 4 4 2 3" xfId="1395"/>
    <cellStyle name="Обычный 6 2 3 4 4 3" xfId="523"/>
    <cellStyle name="Обычный 6 2 3 4 4 3 2" xfId="1045"/>
    <cellStyle name="Обычный 6 2 3 4 4 3 3" xfId="1566"/>
    <cellStyle name="Обычный 6 2 3 4 4 4" xfId="703"/>
    <cellStyle name="Обычный 6 2 3 4 4 5" xfId="1224"/>
    <cellStyle name="Обычный 6 2 3 4 5" xfId="295"/>
    <cellStyle name="Обычный 6 2 3 4 5 2" xfId="817"/>
    <cellStyle name="Обычный 6 2 3 4 5 3" xfId="1338"/>
    <cellStyle name="Обычный 6 2 3 4 6" xfId="466"/>
    <cellStyle name="Обычный 6 2 3 4 6 2" xfId="988"/>
    <cellStyle name="Обычный 6 2 3 4 6 3" xfId="1509"/>
    <cellStyle name="Обычный 6 2 3 4 7" xfId="646"/>
    <cellStyle name="Обычный 6 2 3 4 8" xfId="1167"/>
    <cellStyle name="Обычный 6 2 3 5" xfId="181"/>
    <cellStyle name="Обычный 6 2 3 5 2" xfId="182"/>
    <cellStyle name="Обычный 6 2 3 5 2 2" xfId="354"/>
    <cellStyle name="Обычный 6 2 3 5 2 2 2" xfId="876"/>
    <cellStyle name="Обычный 6 2 3 5 2 2 3" xfId="1397"/>
    <cellStyle name="Обычный 6 2 3 5 2 3" xfId="525"/>
    <cellStyle name="Обычный 6 2 3 5 2 3 2" xfId="1047"/>
    <cellStyle name="Обычный 6 2 3 5 2 3 3" xfId="1568"/>
    <cellStyle name="Обычный 6 2 3 5 2 4" xfId="705"/>
    <cellStyle name="Обычный 6 2 3 5 2 5" xfId="1226"/>
    <cellStyle name="Обычный 6 2 3 5 3" xfId="183"/>
    <cellStyle name="Обычный 6 2 3 5 3 2" xfId="355"/>
    <cellStyle name="Обычный 6 2 3 5 3 2 2" xfId="877"/>
    <cellStyle name="Обычный 6 2 3 5 3 2 3" xfId="1398"/>
    <cellStyle name="Обычный 6 2 3 5 3 3" xfId="526"/>
    <cellStyle name="Обычный 6 2 3 5 3 3 2" xfId="1048"/>
    <cellStyle name="Обычный 6 2 3 5 3 3 3" xfId="1569"/>
    <cellStyle name="Обычный 6 2 3 5 3 4" xfId="706"/>
    <cellStyle name="Обычный 6 2 3 5 3 5" xfId="1227"/>
    <cellStyle name="Обычный 6 2 3 5 4" xfId="353"/>
    <cellStyle name="Обычный 6 2 3 5 4 2" xfId="875"/>
    <cellStyle name="Обычный 6 2 3 5 4 3" xfId="1396"/>
    <cellStyle name="Обычный 6 2 3 5 5" xfId="524"/>
    <cellStyle name="Обычный 6 2 3 5 5 2" xfId="1046"/>
    <cellStyle name="Обычный 6 2 3 5 5 3" xfId="1567"/>
    <cellStyle name="Обычный 6 2 3 5 6" xfId="704"/>
    <cellStyle name="Обычный 6 2 3 5 7" xfId="1225"/>
    <cellStyle name="Обычный 6 2 3 6" xfId="184"/>
    <cellStyle name="Обычный 6 2 3 6 2" xfId="356"/>
    <cellStyle name="Обычный 6 2 3 6 2 2" xfId="878"/>
    <cellStyle name="Обычный 6 2 3 6 2 3" xfId="1399"/>
    <cellStyle name="Обычный 6 2 3 6 3" xfId="527"/>
    <cellStyle name="Обычный 6 2 3 6 3 2" xfId="1049"/>
    <cellStyle name="Обычный 6 2 3 6 3 3" xfId="1570"/>
    <cellStyle name="Обычный 6 2 3 6 4" xfId="707"/>
    <cellStyle name="Обычный 6 2 3 6 5" xfId="1228"/>
    <cellStyle name="Обычный 6 2 3 7" xfId="185"/>
    <cellStyle name="Обычный 6 2 3 7 2" xfId="357"/>
    <cellStyle name="Обычный 6 2 3 7 2 2" xfId="879"/>
    <cellStyle name="Обычный 6 2 3 7 2 3" xfId="1400"/>
    <cellStyle name="Обычный 6 2 3 7 3" xfId="528"/>
    <cellStyle name="Обычный 6 2 3 7 3 2" xfId="1050"/>
    <cellStyle name="Обычный 6 2 3 7 3 3" xfId="1571"/>
    <cellStyle name="Обычный 6 2 3 7 4" xfId="708"/>
    <cellStyle name="Обычный 6 2 3 7 5" xfId="1229"/>
    <cellStyle name="Обычный 6 2 3 8" xfId="186"/>
    <cellStyle name="Обычный 6 2 3 8 2" xfId="358"/>
    <cellStyle name="Обычный 6 2 3 8 2 2" xfId="880"/>
    <cellStyle name="Обычный 6 2 3 8 2 3" xfId="1401"/>
    <cellStyle name="Обычный 6 2 3 8 3" xfId="529"/>
    <cellStyle name="Обычный 6 2 3 8 3 2" xfId="1051"/>
    <cellStyle name="Обычный 6 2 3 8 3 3" xfId="1572"/>
    <cellStyle name="Обычный 6 2 3 8 4" xfId="709"/>
    <cellStyle name="Обычный 6 2 3 8 5" xfId="1230"/>
    <cellStyle name="Обычный 6 2 3 9" xfId="112"/>
    <cellStyle name="Обычный 6 2 3 9 2" xfId="636"/>
    <cellStyle name="Обычный 6 2 3 9 3" xfId="1157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2"/>
    <cellStyle name="Обычный 6 2 4 2 2 2 3" xfId="1403"/>
    <cellStyle name="Обычный 6 2 4 2 2 3" xfId="531"/>
    <cellStyle name="Обычный 6 2 4 2 2 3 2" xfId="1053"/>
    <cellStyle name="Обычный 6 2 4 2 2 3 3" xfId="1574"/>
    <cellStyle name="Обычный 6 2 4 2 2 4" xfId="711"/>
    <cellStyle name="Обычный 6 2 4 2 2 5" xfId="1232"/>
    <cellStyle name="Обычный 6 2 4 2 3" xfId="189"/>
    <cellStyle name="Обычный 6 2 4 2 3 2" xfId="361"/>
    <cellStyle name="Обычный 6 2 4 2 3 2 2" xfId="883"/>
    <cellStyle name="Обычный 6 2 4 2 3 2 3" xfId="1404"/>
    <cellStyle name="Обычный 6 2 4 2 3 3" xfId="532"/>
    <cellStyle name="Обычный 6 2 4 2 3 3 2" xfId="1054"/>
    <cellStyle name="Обычный 6 2 4 2 3 3 3" xfId="1575"/>
    <cellStyle name="Обычный 6 2 4 2 3 4" xfId="712"/>
    <cellStyle name="Обычный 6 2 4 2 3 5" xfId="1233"/>
    <cellStyle name="Обычный 6 2 4 2 4" xfId="359"/>
    <cellStyle name="Обычный 6 2 4 2 4 2" xfId="881"/>
    <cellStyle name="Обычный 6 2 4 2 4 3" xfId="1402"/>
    <cellStyle name="Обычный 6 2 4 2 5" xfId="530"/>
    <cellStyle name="Обычный 6 2 4 2 5 2" xfId="1052"/>
    <cellStyle name="Обычный 6 2 4 2 5 3" xfId="1573"/>
    <cellStyle name="Обычный 6 2 4 2 6" xfId="710"/>
    <cellStyle name="Обычный 6 2 4 2 7" xfId="1231"/>
    <cellStyle name="Обычный 6 2 4 3" xfId="190"/>
    <cellStyle name="Обычный 6 2 4 3 2" xfId="362"/>
    <cellStyle name="Обычный 6 2 4 3 2 2" xfId="884"/>
    <cellStyle name="Обычный 6 2 4 3 2 3" xfId="1405"/>
    <cellStyle name="Обычный 6 2 4 3 3" xfId="533"/>
    <cellStyle name="Обычный 6 2 4 3 3 2" xfId="1055"/>
    <cellStyle name="Обычный 6 2 4 3 3 3" xfId="1576"/>
    <cellStyle name="Обычный 6 2 4 3 4" xfId="713"/>
    <cellStyle name="Обычный 6 2 4 3 5" xfId="1234"/>
    <cellStyle name="Обычный 6 2 4 4" xfId="191"/>
    <cellStyle name="Обычный 6 2 4 4 2" xfId="363"/>
    <cellStyle name="Обычный 6 2 4 4 2 2" xfId="885"/>
    <cellStyle name="Обычный 6 2 4 4 2 3" xfId="1406"/>
    <cellStyle name="Обычный 6 2 4 4 3" xfId="534"/>
    <cellStyle name="Обычный 6 2 4 4 3 2" xfId="1056"/>
    <cellStyle name="Обычный 6 2 4 4 3 3" xfId="1577"/>
    <cellStyle name="Обычный 6 2 4 4 4" xfId="714"/>
    <cellStyle name="Обычный 6 2 4 4 5" xfId="1235"/>
    <cellStyle name="Обычный 6 2 4 5" xfId="299"/>
    <cellStyle name="Обычный 6 2 4 5 2" xfId="821"/>
    <cellStyle name="Обычный 6 2 4 5 3" xfId="1342"/>
    <cellStyle name="Обычный 6 2 4 6" xfId="470"/>
    <cellStyle name="Обычный 6 2 4 6 2" xfId="992"/>
    <cellStyle name="Обычный 6 2 4 6 3" xfId="1513"/>
    <cellStyle name="Обычный 6 2 4 7" xfId="650"/>
    <cellStyle name="Обычный 6 2 4 8" xfId="1171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7"/>
    <cellStyle name="Обычный 6 2 5 2 2 2 3" xfId="1408"/>
    <cellStyle name="Обычный 6 2 5 2 2 3" xfId="536"/>
    <cellStyle name="Обычный 6 2 5 2 2 3 2" xfId="1058"/>
    <cellStyle name="Обычный 6 2 5 2 2 3 3" xfId="1579"/>
    <cellStyle name="Обычный 6 2 5 2 2 4" xfId="716"/>
    <cellStyle name="Обычный 6 2 5 2 2 5" xfId="1237"/>
    <cellStyle name="Обычный 6 2 5 2 3" xfId="194"/>
    <cellStyle name="Обычный 6 2 5 2 3 2" xfId="366"/>
    <cellStyle name="Обычный 6 2 5 2 3 2 2" xfId="888"/>
    <cellStyle name="Обычный 6 2 5 2 3 2 3" xfId="1409"/>
    <cellStyle name="Обычный 6 2 5 2 3 3" xfId="537"/>
    <cellStyle name="Обычный 6 2 5 2 3 3 2" xfId="1059"/>
    <cellStyle name="Обычный 6 2 5 2 3 3 3" xfId="1580"/>
    <cellStyle name="Обычный 6 2 5 2 3 4" xfId="717"/>
    <cellStyle name="Обычный 6 2 5 2 3 5" xfId="1238"/>
    <cellStyle name="Обычный 6 2 5 2 4" xfId="364"/>
    <cellStyle name="Обычный 6 2 5 2 4 2" xfId="886"/>
    <cellStyle name="Обычный 6 2 5 2 4 3" xfId="1407"/>
    <cellStyle name="Обычный 6 2 5 2 5" xfId="535"/>
    <cellStyle name="Обычный 6 2 5 2 5 2" xfId="1057"/>
    <cellStyle name="Обычный 6 2 5 2 5 3" xfId="1578"/>
    <cellStyle name="Обычный 6 2 5 2 6" xfId="715"/>
    <cellStyle name="Обычный 6 2 5 2 7" xfId="1236"/>
    <cellStyle name="Обычный 6 2 5 3" xfId="195"/>
    <cellStyle name="Обычный 6 2 5 3 2" xfId="367"/>
    <cellStyle name="Обычный 6 2 5 3 2 2" xfId="889"/>
    <cellStyle name="Обычный 6 2 5 3 2 3" xfId="1410"/>
    <cellStyle name="Обычный 6 2 5 3 3" xfId="538"/>
    <cellStyle name="Обычный 6 2 5 3 3 2" xfId="1060"/>
    <cellStyle name="Обычный 6 2 5 3 3 3" xfId="1581"/>
    <cellStyle name="Обычный 6 2 5 3 4" xfId="718"/>
    <cellStyle name="Обычный 6 2 5 3 5" xfId="1239"/>
    <cellStyle name="Обычный 6 2 5 4" xfId="196"/>
    <cellStyle name="Обычный 6 2 5 4 2" xfId="368"/>
    <cellStyle name="Обычный 6 2 5 4 2 2" xfId="890"/>
    <cellStyle name="Обычный 6 2 5 4 2 3" xfId="1411"/>
    <cellStyle name="Обычный 6 2 5 4 3" xfId="539"/>
    <cellStyle name="Обычный 6 2 5 4 3 2" xfId="1061"/>
    <cellStyle name="Обычный 6 2 5 4 3 3" xfId="1582"/>
    <cellStyle name="Обычный 6 2 5 4 4" xfId="719"/>
    <cellStyle name="Обычный 6 2 5 4 5" xfId="1240"/>
    <cellStyle name="Обычный 6 2 5 5" xfId="292"/>
    <cellStyle name="Обычный 6 2 5 5 2" xfId="814"/>
    <cellStyle name="Обычный 6 2 5 5 3" xfId="1335"/>
    <cellStyle name="Обычный 6 2 5 6" xfId="463"/>
    <cellStyle name="Обычный 6 2 5 6 2" xfId="985"/>
    <cellStyle name="Обычный 6 2 5 6 3" xfId="1506"/>
    <cellStyle name="Обычный 6 2 5 7" xfId="643"/>
    <cellStyle name="Обычный 6 2 5 8" xfId="1164"/>
    <cellStyle name="Обычный 6 2 6" xfId="197"/>
    <cellStyle name="Обычный 6 2 6 2" xfId="198"/>
    <cellStyle name="Обычный 6 2 6 2 2" xfId="370"/>
    <cellStyle name="Обычный 6 2 6 2 2 2" xfId="892"/>
    <cellStyle name="Обычный 6 2 6 2 2 3" xfId="1413"/>
    <cellStyle name="Обычный 6 2 6 2 3" xfId="541"/>
    <cellStyle name="Обычный 6 2 6 2 3 2" xfId="1063"/>
    <cellStyle name="Обычный 6 2 6 2 3 3" xfId="1584"/>
    <cellStyle name="Обычный 6 2 6 2 4" xfId="721"/>
    <cellStyle name="Обычный 6 2 6 2 5" xfId="1242"/>
    <cellStyle name="Обычный 6 2 6 3" xfId="199"/>
    <cellStyle name="Обычный 6 2 6 3 2" xfId="371"/>
    <cellStyle name="Обычный 6 2 6 3 2 2" xfId="893"/>
    <cellStyle name="Обычный 6 2 6 3 2 3" xfId="1414"/>
    <cellStyle name="Обычный 6 2 6 3 3" xfId="542"/>
    <cellStyle name="Обычный 6 2 6 3 3 2" xfId="1064"/>
    <cellStyle name="Обычный 6 2 6 3 3 3" xfId="1585"/>
    <cellStyle name="Обычный 6 2 6 3 4" xfId="722"/>
    <cellStyle name="Обычный 6 2 6 3 5" xfId="1243"/>
    <cellStyle name="Обычный 6 2 6 4" xfId="369"/>
    <cellStyle name="Обычный 6 2 6 4 2" xfId="891"/>
    <cellStyle name="Обычный 6 2 6 4 3" xfId="1412"/>
    <cellStyle name="Обычный 6 2 6 5" xfId="540"/>
    <cellStyle name="Обычный 6 2 6 5 2" xfId="1062"/>
    <cellStyle name="Обычный 6 2 6 5 3" xfId="1583"/>
    <cellStyle name="Обычный 6 2 6 6" xfId="720"/>
    <cellStyle name="Обычный 6 2 6 7" xfId="1241"/>
    <cellStyle name="Обычный 6 2 7" xfId="200"/>
    <cellStyle name="Обычный 6 2 7 2" xfId="372"/>
    <cellStyle name="Обычный 6 2 7 2 2" xfId="894"/>
    <cellStyle name="Обычный 6 2 7 2 3" xfId="1415"/>
    <cellStyle name="Обычный 6 2 7 3" xfId="543"/>
    <cellStyle name="Обычный 6 2 7 3 2" xfId="1065"/>
    <cellStyle name="Обычный 6 2 7 3 3" xfId="1586"/>
    <cellStyle name="Обычный 6 2 7 4" xfId="723"/>
    <cellStyle name="Обычный 6 2 7 5" xfId="1244"/>
    <cellStyle name="Обычный 6 2 8" xfId="201"/>
    <cellStyle name="Обычный 6 2 8 2" xfId="373"/>
    <cellStyle name="Обычный 6 2 8 2 2" xfId="895"/>
    <cellStyle name="Обычный 6 2 8 2 3" xfId="1416"/>
    <cellStyle name="Обычный 6 2 8 3" xfId="544"/>
    <cellStyle name="Обычный 6 2 8 3 2" xfId="1066"/>
    <cellStyle name="Обычный 6 2 8 3 3" xfId="1587"/>
    <cellStyle name="Обычный 6 2 8 4" xfId="724"/>
    <cellStyle name="Обычный 6 2 8 5" xfId="1245"/>
    <cellStyle name="Обычный 6 2 9" xfId="202"/>
    <cellStyle name="Обычный 6 2 9 2" xfId="374"/>
    <cellStyle name="Обычный 6 2 9 2 2" xfId="896"/>
    <cellStyle name="Обычный 6 2 9 2 3" xfId="1417"/>
    <cellStyle name="Обычный 6 2 9 3" xfId="545"/>
    <cellStyle name="Обычный 6 2 9 3 2" xfId="1067"/>
    <cellStyle name="Обычный 6 2 9 3 3" xfId="1588"/>
    <cellStyle name="Обычный 6 2 9 4" xfId="725"/>
    <cellStyle name="Обычный 6 2 9 5" xfId="1246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8"/>
    <cellStyle name="Обычный 6 3 2 2 2 3" xfId="1419"/>
    <cellStyle name="Обычный 6 3 2 2 3" xfId="547"/>
    <cellStyle name="Обычный 6 3 2 2 3 2" xfId="1069"/>
    <cellStyle name="Обычный 6 3 2 2 3 3" xfId="1590"/>
    <cellStyle name="Обычный 6 3 2 2 4" xfId="727"/>
    <cellStyle name="Обычный 6 3 2 2 5" xfId="1248"/>
    <cellStyle name="Обычный 6 3 2 3" xfId="205"/>
    <cellStyle name="Обычный 6 3 2 3 2" xfId="377"/>
    <cellStyle name="Обычный 6 3 2 3 2 2" xfId="899"/>
    <cellStyle name="Обычный 6 3 2 3 2 3" xfId="1420"/>
    <cellStyle name="Обычный 6 3 2 3 3" xfId="548"/>
    <cellStyle name="Обычный 6 3 2 3 3 2" xfId="1070"/>
    <cellStyle name="Обычный 6 3 2 3 3 3" xfId="1591"/>
    <cellStyle name="Обычный 6 3 2 3 4" xfId="728"/>
    <cellStyle name="Обычный 6 3 2 3 5" xfId="1249"/>
    <cellStyle name="Обычный 6 3 2 4" xfId="375"/>
    <cellStyle name="Обычный 6 3 2 4 2" xfId="897"/>
    <cellStyle name="Обычный 6 3 2 4 3" xfId="1418"/>
    <cellStyle name="Обычный 6 3 2 5" xfId="546"/>
    <cellStyle name="Обычный 6 3 2 5 2" xfId="1068"/>
    <cellStyle name="Обычный 6 3 2 5 3" xfId="1589"/>
    <cellStyle name="Обычный 6 3 2 6" xfId="726"/>
    <cellStyle name="Обычный 6 3 2 7" xfId="1247"/>
    <cellStyle name="Обычный 6 3 3" xfId="206"/>
    <cellStyle name="Обычный 6 3 3 2" xfId="378"/>
    <cellStyle name="Обычный 6 3 3 2 2" xfId="900"/>
    <cellStyle name="Обычный 6 3 3 2 3" xfId="1421"/>
    <cellStyle name="Обычный 6 3 3 3" xfId="549"/>
    <cellStyle name="Обычный 6 3 3 3 2" xfId="1071"/>
    <cellStyle name="Обычный 6 3 3 3 3" xfId="1592"/>
    <cellStyle name="Обычный 6 3 3 4" xfId="729"/>
    <cellStyle name="Обычный 6 3 3 5" xfId="1250"/>
    <cellStyle name="Обычный 6 3 4" xfId="207"/>
    <cellStyle name="Обычный 6 3 4 2" xfId="379"/>
    <cellStyle name="Обычный 6 3 4 2 2" xfId="901"/>
    <cellStyle name="Обычный 6 3 4 2 3" xfId="1422"/>
    <cellStyle name="Обычный 6 3 4 3" xfId="550"/>
    <cellStyle name="Обычный 6 3 4 3 2" xfId="1072"/>
    <cellStyle name="Обычный 6 3 4 3 3" xfId="1593"/>
    <cellStyle name="Обычный 6 3 4 4" xfId="730"/>
    <cellStyle name="Обычный 6 3 4 5" xfId="1251"/>
    <cellStyle name="Обычный 6 3 5" xfId="296"/>
    <cellStyle name="Обычный 6 3 5 2" xfId="818"/>
    <cellStyle name="Обычный 6 3 5 3" xfId="1339"/>
    <cellStyle name="Обычный 6 3 6" xfId="467"/>
    <cellStyle name="Обычный 6 3 6 2" xfId="989"/>
    <cellStyle name="Обычный 6 3 6 3" xfId="1510"/>
    <cellStyle name="Обычный 6 3 7" xfId="647"/>
    <cellStyle name="Обычный 6 3 8" xfId="1168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3"/>
    <cellStyle name="Обычный 6 4 2 2 2 3" xfId="1424"/>
    <cellStyle name="Обычный 6 4 2 2 3" xfId="552"/>
    <cellStyle name="Обычный 6 4 2 2 3 2" xfId="1074"/>
    <cellStyle name="Обычный 6 4 2 2 3 3" xfId="1595"/>
    <cellStyle name="Обычный 6 4 2 2 4" xfId="732"/>
    <cellStyle name="Обычный 6 4 2 2 5" xfId="1253"/>
    <cellStyle name="Обычный 6 4 2 3" xfId="210"/>
    <cellStyle name="Обычный 6 4 2 3 2" xfId="382"/>
    <cellStyle name="Обычный 6 4 2 3 2 2" xfId="904"/>
    <cellStyle name="Обычный 6 4 2 3 2 3" xfId="1425"/>
    <cellStyle name="Обычный 6 4 2 3 3" xfId="553"/>
    <cellStyle name="Обычный 6 4 2 3 3 2" xfId="1075"/>
    <cellStyle name="Обычный 6 4 2 3 3 3" xfId="1596"/>
    <cellStyle name="Обычный 6 4 2 3 4" xfId="733"/>
    <cellStyle name="Обычный 6 4 2 3 5" xfId="1254"/>
    <cellStyle name="Обычный 6 4 2 4" xfId="380"/>
    <cellStyle name="Обычный 6 4 2 4 2" xfId="902"/>
    <cellStyle name="Обычный 6 4 2 4 3" xfId="1423"/>
    <cellStyle name="Обычный 6 4 2 5" xfId="551"/>
    <cellStyle name="Обычный 6 4 2 5 2" xfId="1073"/>
    <cellStyle name="Обычный 6 4 2 5 3" xfId="1594"/>
    <cellStyle name="Обычный 6 4 2 6" xfId="731"/>
    <cellStyle name="Обычный 6 4 2 7" xfId="1252"/>
    <cellStyle name="Обычный 6 4 3" xfId="211"/>
    <cellStyle name="Обычный 6 4 3 2" xfId="383"/>
    <cellStyle name="Обычный 6 4 3 2 2" xfId="905"/>
    <cellStyle name="Обычный 6 4 3 2 3" xfId="1426"/>
    <cellStyle name="Обычный 6 4 3 3" xfId="554"/>
    <cellStyle name="Обычный 6 4 3 3 2" xfId="1076"/>
    <cellStyle name="Обычный 6 4 3 3 3" xfId="1597"/>
    <cellStyle name="Обычный 6 4 3 4" xfId="734"/>
    <cellStyle name="Обычный 6 4 3 5" xfId="1255"/>
    <cellStyle name="Обычный 6 4 4" xfId="212"/>
    <cellStyle name="Обычный 6 4 4 2" xfId="384"/>
    <cellStyle name="Обычный 6 4 4 2 2" xfId="906"/>
    <cellStyle name="Обычный 6 4 4 2 3" xfId="1427"/>
    <cellStyle name="Обычный 6 4 4 3" xfId="555"/>
    <cellStyle name="Обычный 6 4 4 3 2" xfId="1077"/>
    <cellStyle name="Обычный 6 4 4 3 3" xfId="1598"/>
    <cellStyle name="Обычный 6 4 4 4" xfId="735"/>
    <cellStyle name="Обычный 6 4 4 5" xfId="1256"/>
    <cellStyle name="Обычный 6 4 5" xfId="289"/>
    <cellStyle name="Обычный 6 4 5 2" xfId="811"/>
    <cellStyle name="Обычный 6 4 5 3" xfId="1332"/>
    <cellStyle name="Обычный 6 4 6" xfId="460"/>
    <cellStyle name="Обычный 6 4 6 2" xfId="982"/>
    <cellStyle name="Обычный 6 4 6 3" xfId="1503"/>
    <cellStyle name="Обычный 6 4 7" xfId="640"/>
    <cellStyle name="Обычный 6 4 8" xfId="1161"/>
    <cellStyle name="Обычный 6 5" xfId="213"/>
    <cellStyle name="Обычный 6 5 2" xfId="214"/>
    <cellStyle name="Обычный 6 5 2 2" xfId="386"/>
    <cellStyle name="Обычный 6 5 2 2 2" xfId="908"/>
    <cellStyle name="Обычный 6 5 2 2 3" xfId="1429"/>
    <cellStyle name="Обычный 6 5 2 3" xfId="557"/>
    <cellStyle name="Обычный 6 5 2 3 2" xfId="1079"/>
    <cellStyle name="Обычный 6 5 2 3 3" xfId="1600"/>
    <cellStyle name="Обычный 6 5 2 4" xfId="737"/>
    <cellStyle name="Обычный 6 5 2 5" xfId="1258"/>
    <cellStyle name="Обычный 6 5 3" xfId="215"/>
    <cellStyle name="Обычный 6 5 3 2" xfId="387"/>
    <cellStyle name="Обычный 6 5 3 2 2" xfId="909"/>
    <cellStyle name="Обычный 6 5 3 2 3" xfId="1430"/>
    <cellStyle name="Обычный 6 5 3 3" xfId="558"/>
    <cellStyle name="Обычный 6 5 3 3 2" xfId="1080"/>
    <cellStyle name="Обычный 6 5 3 3 3" xfId="1601"/>
    <cellStyle name="Обычный 6 5 3 4" xfId="738"/>
    <cellStyle name="Обычный 6 5 3 5" xfId="1259"/>
    <cellStyle name="Обычный 6 5 4" xfId="385"/>
    <cellStyle name="Обычный 6 5 4 2" xfId="907"/>
    <cellStyle name="Обычный 6 5 4 3" xfId="1428"/>
    <cellStyle name="Обычный 6 5 5" xfId="556"/>
    <cellStyle name="Обычный 6 5 5 2" xfId="1078"/>
    <cellStyle name="Обычный 6 5 5 3" xfId="1599"/>
    <cellStyle name="Обычный 6 5 6" xfId="736"/>
    <cellStyle name="Обычный 6 5 7" xfId="1257"/>
    <cellStyle name="Обычный 6 6" xfId="216"/>
    <cellStyle name="Обычный 6 6 2" xfId="388"/>
    <cellStyle name="Обычный 6 6 2 2" xfId="910"/>
    <cellStyle name="Обычный 6 6 2 3" xfId="1431"/>
    <cellStyle name="Обычный 6 6 3" xfId="559"/>
    <cellStyle name="Обычный 6 6 3 2" xfId="1081"/>
    <cellStyle name="Обычный 6 6 3 3" xfId="1602"/>
    <cellStyle name="Обычный 6 6 4" xfId="739"/>
    <cellStyle name="Обычный 6 6 5" xfId="1260"/>
    <cellStyle name="Обычный 6 7" xfId="217"/>
    <cellStyle name="Обычный 6 7 2" xfId="389"/>
    <cellStyle name="Обычный 6 7 2 2" xfId="911"/>
    <cellStyle name="Обычный 6 7 2 3" xfId="1432"/>
    <cellStyle name="Обычный 6 7 3" xfId="560"/>
    <cellStyle name="Обычный 6 7 3 2" xfId="1082"/>
    <cellStyle name="Обычный 6 7 3 3" xfId="1603"/>
    <cellStyle name="Обычный 6 7 4" xfId="740"/>
    <cellStyle name="Обычный 6 7 5" xfId="1261"/>
    <cellStyle name="Обычный 6 8" xfId="218"/>
    <cellStyle name="Обычный 6 8 2" xfId="390"/>
    <cellStyle name="Обычный 6 8 2 2" xfId="912"/>
    <cellStyle name="Обычный 6 8 2 3" xfId="1433"/>
    <cellStyle name="Обычный 6 8 3" xfId="561"/>
    <cellStyle name="Обычный 6 8 3 2" xfId="1083"/>
    <cellStyle name="Обычный 6 8 3 3" xfId="1604"/>
    <cellStyle name="Обычный 6 8 4" xfId="741"/>
    <cellStyle name="Обычный 6 8 5" xfId="1262"/>
    <cellStyle name="Обычный 6 9" xfId="106"/>
    <cellStyle name="Обычный 6 9 2" xfId="630"/>
    <cellStyle name="Обычный 6 9 3" xfId="1151"/>
    <cellStyle name="Обычный 7" xfId="54"/>
    <cellStyle name="Обычный 7 2" xfId="58"/>
    <cellStyle name="Обычный 7 2 10" xfId="455"/>
    <cellStyle name="Обычный 7 2 10 2" xfId="977"/>
    <cellStyle name="Обычный 7 2 10 3" xfId="1498"/>
    <cellStyle name="Обычный 7 2 11" xfId="628"/>
    <cellStyle name="Обычный 7 2 12" xfId="1149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4"/>
    <cellStyle name="Обычный 7 2 2 2 2 2 3" xfId="1435"/>
    <cellStyle name="Обычный 7 2 2 2 2 3" xfId="563"/>
    <cellStyle name="Обычный 7 2 2 2 2 3 2" xfId="1085"/>
    <cellStyle name="Обычный 7 2 2 2 2 3 3" xfId="1606"/>
    <cellStyle name="Обычный 7 2 2 2 2 4" xfId="743"/>
    <cellStyle name="Обычный 7 2 2 2 2 5" xfId="1264"/>
    <cellStyle name="Обычный 7 2 2 2 3" xfId="221"/>
    <cellStyle name="Обычный 7 2 2 2 3 2" xfId="393"/>
    <cellStyle name="Обычный 7 2 2 2 3 2 2" xfId="915"/>
    <cellStyle name="Обычный 7 2 2 2 3 2 3" xfId="1436"/>
    <cellStyle name="Обычный 7 2 2 2 3 3" xfId="564"/>
    <cellStyle name="Обычный 7 2 2 2 3 3 2" xfId="1086"/>
    <cellStyle name="Обычный 7 2 2 2 3 3 3" xfId="1607"/>
    <cellStyle name="Обычный 7 2 2 2 3 4" xfId="744"/>
    <cellStyle name="Обычный 7 2 2 2 3 5" xfId="1265"/>
    <cellStyle name="Обычный 7 2 2 2 4" xfId="391"/>
    <cellStyle name="Обычный 7 2 2 2 4 2" xfId="913"/>
    <cellStyle name="Обычный 7 2 2 2 4 3" xfId="1434"/>
    <cellStyle name="Обычный 7 2 2 2 5" xfId="562"/>
    <cellStyle name="Обычный 7 2 2 2 5 2" xfId="1084"/>
    <cellStyle name="Обычный 7 2 2 2 5 3" xfId="1605"/>
    <cellStyle name="Обычный 7 2 2 2 6" xfId="742"/>
    <cellStyle name="Обычный 7 2 2 2 7" xfId="1263"/>
    <cellStyle name="Обычный 7 2 2 3" xfId="222"/>
    <cellStyle name="Обычный 7 2 2 3 2" xfId="394"/>
    <cellStyle name="Обычный 7 2 2 3 2 2" xfId="916"/>
    <cellStyle name="Обычный 7 2 2 3 2 3" xfId="1437"/>
    <cellStyle name="Обычный 7 2 2 3 3" xfId="565"/>
    <cellStyle name="Обычный 7 2 2 3 3 2" xfId="1087"/>
    <cellStyle name="Обычный 7 2 2 3 3 3" xfId="1608"/>
    <cellStyle name="Обычный 7 2 2 3 4" xfId="745"/>
    <cellStyle name="Обычный 7 2 2 3 5" xfId="1266"/>
    <cellStyle name="Обычный 7 2 2 4" xfId="223"/>
    <cellStyle name="Обычный 7 2 2 4 2" xfId="395"/>
    <cellStyle name="Обычный 7 2 2 4 2 2" xfId="917"/>
    <cellStyle name="Обычный 7 2 2 4 2 3" xfId="1438"/>
    <cellStyle name="Обычный 7 2 2 4 3" xfId="566"/>
    <cellStyle name="Обычный 7 2 2 4 3 2" xfId="1088"/>
    <cellStyle name="Обычный 7 2 2 4 3 3" xfId="1609"/>
    <cellStyle name="Обычный 7 2 2 4 4" xfId="746"/>
    <cellStyle name="Обычный 7 2 2 4 5" xfId="1267"/>
    <cellStyle name="Обычный 7 2 2 5" xfId="301"/>
    <cellStyle name="Обычный 7 2 2 5 2" xfId="823"/>
    <cellStyle name="Обычный 7 2 2 5 3" xfId="1344"/>
    <cellStyle name="Обычный 7 2 2 6" xfId="472"/>
    <cellStyle name="Обычный 7 2 2 6 2" xfId="994"/>
    <cellStyle name="Обычный 7 2 2 6 3" xfId="1515"/>
    <cellStyle name="Обычный 7 2 2 7" xfId="652"/>
    <cellStyle name="Обычный 7 2 2 8" xfId="1173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9"/>
    <cellStyle name="Обычный 7 2 3 2 2 2 3" xfId="1440"/>
    <cellStyle name="Обычный 7 2 3 2 2 3" xfId="568"/>
    <cellStyle name="Обычный 7 2 3 2 2 3 2" xfId="1090"/>
    <cellStyle name="Обычный 7 2 3 2 2 3 3" xfId="1611"/>
    <cellStyle name="Обычный 7 2 3 2 2 4" xfId="748"/>
    <cellStyle name="Обычный 7 2 3 2 2 5" xfId="1269"/>
    <cellStyle name="Обычный 7 2 3 2 3" xfId="226"/>
    <cellStyle name="Обычный 7 2 3 2 3 2" xfId="398"/>
    <cellStyle name="Обычный 7 2 3 2 3 2 2" xfId="920"/>
    <cellStyle name="Обычный 7 2 3 2 3 2 3" xfId="1441"/>
    <cellStyle name="Обычный 7 2 3 2 3 3" xfId="569"/>
    <cellStyle name="Обычный 7 2 3 2 3 3 2" xfId="1091"/>
    <cellStyle name="Обычный 7 2 3 2 3 3 3" xfId="1612"/>
    <cellStyle name="Обычный 7 2 3 2 3 4" xfId="749"/>
    <cellStyle name="Обычный 7 2 3 2 3 5" xfId="1270"/>
    <cellStyle name="Обычный 7 2 3 2 4" xfId="396"/>
    <cellStyle name="Обычный 7 2 3 2 4 2" xfId="918"/>
    <cellStyle name="Обычный 7 2 3 2 4 3" xfId="1439"/>
    <cellStyle name="Обычный 7 2 3 2 5" xfId="567"/>
    <cellStyle name="Обычный 7 2 3 2 5 2" xfId="1089"/>
    <cellStyle name="Обычный 7 2 3 2 5 3" xfId="1610"/>
    <cellStyle name="Обычный 7 2 3 2 6" xfId="747"/>
    <cellStyle name="Обычный 7 2 3 2 7" xfId="1268"/>
    <cellStyle name="Обычный 7 2 3 3" xfId="227"/>
    <cellStyle name="Обычный 7 2 3 3 2" xfId="399"/>
    <cellStyle name="Обычный 7 2 3 3 2 2" xfId="921"/>
    <cellStyle name="Обычный 7 2 3 3 2 3" xfId="1442"/>
    <cellStyle name="Обычный 7 2 3 3 3" xfId="570"/>
    <cellStyle name="Обычный 7 2 3 3 3 2" xfId="1092"/>
    <cellStyle name="Обычный 7 2 3 3 3 3" xfId="1613"/>
    <cellStyle name="Обычный 7 2 3 3 4" xfId="750"/>
    <cellStyle name="Обычный 7 2 3 3 5" xfId="1271"/>
    <cellStyle name="Обычный 7 2 3 4" xfId="228"/>
    <cellStyle name="Обычный 7 2 3 4 2" xfId="400"/>
    <cellStyle name="Обычный 7 2 3 4 2 2" xfId="922"/>
    <cellStyle name="Обычный 7 2 3 4 2 3" xfId="1443"/>
    <cellStyle name="Обычный 7 2 3 4 3" xfId="571"/>
    <cellStyle name="Обычный 7 2 3 4 3 2" xfId="1093"/>
    <cellStyle name="Обычный 7 2 3 4 3 3" xfId="1614"/>
    <cellStyle name="Обычный 7 2 3 4 4" xfId="751"/>
    <cellStyle name="Обычный 7 2 3 4 5" xfId="1272"/>
    <cellStyle name="Обычный 7 2 3 5" xfId="294"/>
    <cellStyle name="Обычный 7 2 3 5 2" xfId="816"/>
    <cellStyle name="Обычный 7 2 3 5 3" xfId="1337"/>
    <cellStyle name="Обычный 7 2 3 6" xfId="465"/>
    <cellStyle name="Обычный 7 2 3 6 2" xfId="987"/>
    <cellStyle name="Обычный 7 2 3 6 3" xfId="1508"/>
    <cellStyle name="Обычный 7 2 3 7" xfId="645"/>
    <cellStyle name="Обычный 7 2 3 8" xfId="1166"/>
    <cellStyle name="Обычный 7 2 4" xfId="229"/>
    <cellStyle name="Обычный 7 2 4 2" xfId="230"/>
    <cellStyle name="Обычный 7 2 4 2 2" xfId="402"/>
    <cellStyle name="Обычный 7 2 4 2 2 2" xfId="924"/>
    <cellStyle name="Обычный 7 2 4 2 2 3" xfId="1445"/>
    <cellStyle name="Обычный 7 2 4 2 3" xfId="573"/>
    <cellStyle name="Обычный 7 2 4 2 3 2" xfId="1095"/>
    <cellStyle name="Обычный 7 2 4 2 3 3" xfId="1616"/>
    <cellStyle name="Обычный 7 2 4 2 4" xfId="753"/>
    <cellStyle name="Обычный 7 2 4 2 5" xfId="1274"/>
    <cellStyle name="Обычный 7 2 4 3" xfId="231"/>
    <cellStyle name="Обычный 7 2 4 3 2" xfId="403"/>
    <cellStyle name="Обычный 7 2 4 3 2 2" xfId="925"/>
    <cellStyle name="Обычный 7 2 4 3 2 3" xfId="1446"/>
    <cellStyle name="Обычный 7 2 4 3 3" xfId="574"/>
    <cellStyle name="Обычный 7 2 4 3 3 2" xfId="1096"/>
    <cellStyle name="Обычный 7 2 4 3 3 3" xfId="1617"/>
    <cellStyle name="Обычный 7 2 4 3 4" xfId="754"/>
    <cellStyle name="Обычный 7 2 4 3 5" xfId="1275"/>
    <cellStyle name="Обычный 7 2 4 4" xfId="401"/>
    <cellStyle name="Обычный 7 2 4 4 2" xfId="923"/>
    <cellStyle name="Обычный 7 2 4 4 3" xfId="1444"/>
    <cellStyle name="Обычный 7 2 4 5" xfId="572"/>
    <cellStyle name="Обычный 7 2 4 5 2" xfId="1094"/>
    <cellStyle name="Обычный 7 2 4 5 3" xfId="1615"/>
    <cellStyle name="Обычный 7 2 4 6" xfId="752"/>
    <cellStyle name="Обычный 7 2 4 7" xfId="1273"/>
    <cellStyle name="Обычный 7 2 5" xfId="232"/>
    <cellStyle name="Обычный 7 2 5 2" xfId="404"/>
    <cellStyle name="Обычный 7 2 5 2 2" xfId="926"/>
    <cellStyle name="Обычный 7 2 5 2 3" xfId="1447"/>
    <cellStyle name="Обычный 7 2 5 3" xfId="575"/>
    <cellStyle name="Обычный 7 2 5 3 2" xfId="1097"/>
    <cellStyle name="Обычный 7 2 5 3 3" xfId="1618"/>
    <cellStyle name="Обычный 7 2 5 4" xfId="755"/>
    <cellStyle name="Обычный 7 2 5 5" xfId="1276"/>
    <cellStyle name="Обычный 7 2 6" xfId="233"/>
    <cellStyle name="Обычный 7 2 6 2" xfId="405"/>
    <cellStyle name="Обычный 7 2 6 2 2" xfId="927"/>
    <cellStyle name="Обычный 7 2 6 2 3" xfId="1448"/>
    <cellStyle name="Обычный 7 2 6 3" xfId="576"/>
    <cellStyle name="Обычный 7 2 6 3 2" xfId="1098"/>
    <cellStyle name="Обычный 7 2 6 3 3" xfId="1619"/>
    <cellStyle name="Обычный 7 2 6 4" xfId="756"/>
    <cellStyle name="Обычный 7 2 6 5" xfId="1277"/>
    <cellStyle name="Обычный 7 2 7" xfId="234"/>
    <cellStyle name="Обычный 7 2 7 2" xfId="406"/>
    <cellStyle name="Обычный 7 2 7 2 2" xfId="928"/>
    <cellStyle name="Обычный 7 2 7 2 3" xfId="1449"/>
    <cellStyle name="Обычный 7 2 7 3" xfId="577"/>
    <cellStyle name="Обычный 7 2 7 3 2" xfId="1099"/>
    <cellStyle name="Обычный 7 2 7 3 3" xfId="1620"/>
    <cellStyle name="Обычный 7 2 7 4" xfId="757"/>
    <cellStyle name="Обычный 7 2 7 5" xfId="1278"/>
    <cellStyle name="Обычный 7 2 8" xfId="111"/>
    <cellStyle name="Обычный 7 2 8 2" xfId="635"/>
    <cellStyle name="Обычный 7 2 8 3" xfId="1156"/>
    <cellStyle name="Обычный 7 2 9" xfId="284"/>
    <cellStyle name="Обычный 7 2 9 2" xfId="806"/>
    <cellStyle name="Обычный 7 2 9 3" xfId="1327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30"/>
    <cellStyle name="Обычный 9 2 2 2 2 3" xfId="1451"/>
    <cellStyle name="Обычный 9 2 2 2 3" xfId="579"/>
    <cellStyle name="Обычный 9 2 2 2 3 2" xfId="1101"/>
    <cellStyle name="Обычный 9 2 2 2 3 3" xfId="1622"/>
    <cellStyle name="Обычный 9 2 2 2 4" xfId="759"/>
    <cellStyle name="Обычный 9 2 2 2 5" xfId="1280"/>
    <cellStyle name="Обычный 9 2 2 3" xfId="237"/>
    <cellStyle name="Обычный 9 2 2 3 2" xfId="409"/>
    <cellStyle name="Обычный 9 2 2 3 2 2" xfId="931"/>
    <cellStyle name="Обычный 9 2 2 3 2 3" xfId="1452"/>
    <cellStyle name="Обычный 9 2 2 3 3" xfId="580"/>
    <cellStyle name="Обычный 9 2 2 3 3 2" xfId="1102"/>
    <cellStyle name="Обычный 9 2 2 3 3 3" xfId="1623"/>
    <cellStyle name="Обычный 9 2 2 3 4" xfId="760"/>
    <cellStyle name="Обычный 9 2 2 3 5" xfId="1281"/>
    <cellStyle name="Обычный 9 2 2 4" xfId="238"/>
    <cellStyle name="Обычный 9 2 2 4 2" xfId="410"/>
    <cellStyle name="Обычный 9 2 2 4 2 2" xfId="932"/>
    <cellStyle name="Обычный 9 2 2 4 2 3" xfId="1453"/>
    <cellStyle name="Обычный 9 2 2 4 3" xfId="581"/>
    <cellStyle name="Обычный 9 2 2 4 3 2" xfId="1103"/>
    <cellStyle name="Обычный 9 2 2 4 3 3" xfId="1624"/>
    <cellStyle name="Обычный 9 2 2 4 4" xfId="761"/>
    <cellStyle name="Обычный 9 2 2 4 5" xfId="1282"/>
    <cellStyle name="Обычный 9 2 2 5" xfId="407"/>
    <cellStyle name="Обычный 9 2 2 5 2" xfId="929"/>
    <cellStyle name="Обычный 9 2 2 5 3" xfId="1450"/>
    <cellStyle name="Обычный 9 2 2 6" xfId="578"/>
    <cellStyle name="Обычный 9 2 2 6 2" xfId="1100"/>
    <cellStyle name="Обычный 9 2 2 6 3" xfId="1621"/>
    <cellStyle name="Обычный 9 2 2 7" xfId="758"/>
    <cellStyle name="Обычный 9 2 2 8" xfId="1279"/>
    <cellStyle name="Обычный 9 2 3" xfId="239"/>
    <cellStyle name="Обычный 9 2 3 2" xfId="411"/>
    <cellStyle name="Обычный 9 2 3 2 2" xfId="933"/>
    <cellStyle name="Обычный 9 2 3 2 3" xfId="1454"/>
    <cellStyle name="Обычный 9 2 3 3" xfId="582"/>
    <cellStyle name="Обычный 9 2 3 3 2" xfId="1104"/>
    <cellStyle name="Обычный 9 2 3 3 3" xfId="1625"/>
    <cellStyle name="Обычный 9 2 3 4" xfId="762"/>
    <cellStyle name="Обычный 9 2 3 5" xfId="1283"/>
    <cellStyle name="Обычный 9 2 4" xfId="240"/>
    <cellStyle name="Обычный 9 2 4 2" xfId="412"/>
    <cellStyle name="Обычный 9 2 4 2 2" xfId="934"/>
    <cellStyle name="Обычный 9 2 4 2 3" xfId="1455"/>
    <cellStyle name="Обычный 9 2 4 3" xfId="583"/>
    <cellStyle name="Обычный 9 2 4 3 2" xfId="1105"/>
    <cellStyle name="Обычный 9 2 4 3 3" xfId="1626"/>
    <cellStyle name="Обычный 9 2 4 4" xfId="763"/>
    <cellStyle name="Обычный 9 2 4 5" xfId="1284"/>
    <cellStyle name="Обычный 9 2 5" xfId="303"/>
    <cellStyle name="Обычный 9 2 5 2" xfId="825"/>
    <cellStyle name="Обычный 9 2 5 3" xfId="1346"/>
    <cellStyle name="Обычный 9 2 6" xfId="474"/>
    <cellStyle name="Обычный 9 2 6 2" xfId="996"/>
    <cellStyle name="Обычный 9 2 6 3" xfId="1517"/>
    <cellStyle name="Обычный 9 2 7" xfId="654"/>
    <cellStyle name="Обычный 9 2 8" xfId="1175"/>
    <cellStyle name="Обычный 9 3" xfId="136"/>
    <cellStyle name="Обычный 9 3 2" xfId="241"/>
    <cellStyle name="Обычный 9 3 2 2" xfId="413"/>
    <cellStyle name="Обычный 9 3 2 2 2" xfId="935"/>
    <cellStyle name="Обычный 9 3 2 2 3" xfId="1456"/>
    <cellStyle name="Обычный 9 3 2 3" xfId="584"/>
    <cellStyle name="Обычный 9 3 2 3 2" xfId="1106"/>
    <cellStyle name="Обычный 9 3 2 3 3" xfId="1627"/>
    <cellStyle name="Обычный 9 3 2 4" xfId="764"/>
    <cellStyle name="Обычный 9 3 2 5" xfId="1285"/>
    <cellStyle name="Обычный 9 3 3" xfId="242"/>
    <cellStyle name="Обычный 9 3 3 2" xfId="414"/>
    <cellStyle name="Обычный 9 3 3 2 2" xfId="936"/>
    <cellStyle name="Обычный 9 3 3 2 3" xfId="1457"/>
    <cellStyle name="Обычный 9 3 3 3" xfId="585"/>
    <cellStyle name="Обычный 9 3 3 3 2" xfId="1107"/>
    <cellStyle name="Обычный 9 3 3 3 3" xfId="1628"/>
    <cellStyle name="Обычный 9 3 3 4" xfId="765"/>
    <cellStyle name="Обычный 9 3 3 5" xfId="1286"/>
    <cellStyle name="Обычный 9 3 4" xfId="243"/>
    <cellStyle name="Обычный 9 3 4 2" xfId="415"/>
    <cellStyle name="Обычный 9 3 4 2 2" xfId="937"/>
    <cellStyle name="Обычный 9 3 4 2 3" xfId="1458"/>
    <cellStyle name="Обычный 9 3 4 3" xfId="586"/>
    <cellStyle name="Обычный 9 3 4 3 2" xfId="1108"/>
    <cellStyle name="Обычный 9 3 4 3 3" xfId="1629"/>
    <cellStyle name="Обычный 9 3 4 4" xfId="766"/>
    <cellStyle name="Обычный 9 3 4 5" xfId="1287"/>
    <cellStyle name="Обычный 9 3 5" xfId="308"/>
    <cellStyle name="Обычный 9 3 5 2" xfId="830"/>
    <cellStyle name="Обычный 9 3 5 3" xfId="1351"/>
    <cellStyle name="Обычный 9 3 6" xfId="479"/>
    <cellStyle name="Обычный 9 3 6 2" xfId="1001"/>
    <cellStyle name="Обычный 9 3 6 3" xfId="1522"/>
    <cellStyle name="Обычный 9 3 7" xfId="659"/>
    <cellStyle name="Обычный 9 3 8" xfId="1180"/>
    <cellStyle name="Обычный 9 4" xfId="244"/>
    <cellStyle name="Обычный 9 4 2" xfId="416"/>
    <cellStyle name="Обычный 9 4 2 2" xfId="938"/>
    <cellStyle name="Обычный 9 4 2 3" xfId="1459"/>
    <cellStyle name="Обычный 9 4 3" xfId="587"/>
    <cellStyle name="Обычный 9 4 3 2" xfId="1109"/>
    <cellStyle name="Обычный 9 4 3 3" xfId="1630"/>
    <cellStyle name="Обычный 9 4 4" xfId="767"/>
    <cellStyle name="Обычный 9 4 5" xfId="1288"/>
    <cellStyle name="Обычный 9 5" xfId="245"/>
    <cellStyle name="Обычный 9 5 2" xfId="417"/>
    <cellStyle name="Обычный 9 5 2 2" xfId="939"/>
    <cellStyle name="Обычный 9 5 2 3" xfId="1460"/>
    <cellStyle name="Обычный 9 5 3" xfId="588"/>
    <cellStyle name="Обычный 9 5 3 2" xfId="1110"/>
    <cellStyle name="Обычный 9 5 3 3" xfId="1631"/>
    <cellStyle name="Обычный 9 5 4" xfId="768"/>
    <cellStyle name="Обычный 9 5 5" xfId="1289"/>
    <cellStyle name="Обычный 9 6" xfId="286"/>
    <cellStyle name="Обычный 9 6 2" xfId="808"/>
    <cellStyle name="Обычный 9 6 3" xfId="1329"/>
    <cellStyle name="Обычный 9 7" xfId="457"/>
    <cellStyle name="Обычный 9 7 2" xfId="979"/>
    <cellStyle name="Обычный 9 7 3" xfId="1500"/>
    <cellStyle name="Обычный 9 8" xfId="637"/>
    <cellStyle name="Обычный 9 9" xfId="1158"/>
    <cellStyle name="Обычный_Формат МЭ  - (кор  08 09 2010) 2" xfId="621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3"/>
    <cellStyle name="Финансовый 2 10 3" xfId="1494"/>
    <cellStyle name="Финансовый 2 11" xfId="624"/>
    <cellStyle name="Финансовый 2 12" xfId="1145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1"/>
    <cellStyle name="Финансовый 2 2 2 2 3 3" xfId="1462"/>
    <cellStyle name="Финансовый 2 2 2 2 4" xfId="590"/>
    <cellStyle name="Финансовый 2 2 2 2 4 2" xfId="1112"/>
    <cellStyle name="Финансовый 2 2 2 2 4 3" xfId="1633"/>
    <cellStyle name="Финансовый 2 2 2 2 5" xfId="770"/>
    <cellStyle name="Финансовый 2 2 2 2 6" xfId="1291"/>
    <cellStyle name="Финансовый 2 2 2 3" xfId="248"/>
    <cellStyle name="Финансовый 2 2 2 3 2" xfId="420"/>
    <cellStyle name="Финансовый 2 2 2 3 2 2" xfId="942"/>
    <cellStyle name="Финансовый 2 2 2 3 2 3" xfId="1463"/>
    <cellStyle name="Финансовый 2 2 2 3 3" xfId="591"/>
    <cellStyle name="Финансовый 2 2 2 3 3 2" xfId="1113"/>
    <cellStyle name="Финансовый 2 2 2 3 3 3" xfId="1634"/>
    <cellStyle name="Финансовый 2 2 2 3 4" xfId="771"/>
    <cellStyle name="Финансовый 2 2 2 3 5" xfId="1292"/>
    <cellStyle name="Финансовый 2 2 2 4" xfId="418"/>
    <cellStyle name="Финансовый 2 2 2 4 2" xfId="940"/>
    <cellStyle name="Финансовый 2 2 2 4 3" xfId="1461"/>
    <cellStyle name="Финансовый 2 2 2 5" xfId="589"/>
    <cellStyle name="Финансовый 2 2 2 5 2" xfId="1111"/>
    <cellStyle name="Финансовый 2 2 2 5 3" xfId="1632"/>
    <cellStyle name="Финансовый 2 2 2 6" xfId="769"/>
    <cellStyle name="Финансовый 2 2 2 7" xfId="1290"/>
    <cellStyle name="Финансовый 2 2 3" xfId="249"/>
    <cellStyle name="Финансовый 2 2 3 2" xfId="421"/>
    <cellStyle name="Финансовый 2 2 3 2 2" xfId="943"/>
    <cellStyle name="Финансовый 2 2 3 2 3" xfId="1464"/>
    <cellStyle name="Финансовый 2 2 3 3" xfId="592"/>
    <cellStyle name="Финансовый 2 2 3 3 2" xfId="1114"/>
    <cellStyle name="Финансовый 2 2 3 3 3" xfId="1635"/>
    <cellStyle name="Финансовый 2 2 3 4" xfId="772"/>
    <cellStyle name="Финансовый 2 2 3 5" xfId="1293"/>
    <cellStyle name="Финансовый 2 2 4" xfId="250"/>
    <cellStyle name="Финансовый 2 2 4 2" xfId="422"/>
    <cellStyle name="Финансовый 2 2 4 2 2" xfId="944"/>
    <cellStyle name="Финансовый 2 2 4 2 3" xfId="1465"/>
    <cellStyle name="Финансовый 2 2 4 3" xfId="593"/>
    <cellStyle name="Финансовый 2 2 4 3 2" xfId="1115"/>
    <cellStyle name="Финансовый 2 2 4 3 3" xfId="1636"/>
    <cellStyle name="Финансовый 2 2 4 4" xfId="773"/>
    <cellStyle name="Финансовый 2 2 4 5" xfId="1294"/>
    <cellStyle name="Финансовый 2 2 5" xfId="297"/>
    <cellStyle name="Финансовый 2 2 5 2" xfId="819"/>
    <cellStyle name="Финансовый 2 2 5 3" xfId="1340"/>
    <cellStyle name="Финансовый 2 2 6" xfId="468"/>
    <cellStyle name="Финансовый 2 2 6 2" xfId="990"/>
    <cellStyle name="Финансовый 2 2 6 3" xfId="1511"/>
    <cellStyle name="Финансовый 2 2 7" xfId="648"/>
    <cellStyle name="Финансовый 2 2 8" xfId="1169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6"/>
    <cellStyle name="Финансовый 2 3 2 2 2 3" xfId="1467"/>
    <cellStyle name="Финансовый 2 3 2 2 3" xfId="595"/>
    <cellStyle name="Финансовый 2 3 2 2 3 2" xfId="1117"/>
    <cellStyle name="Финансовый 2 3 2 2 3 3" xfId="1638"/>
    <cellStyle name="Финансовый 2 3 2 2 4" xfId="775"/>
    <cellStyle name="Финансовый 2 3 2 2 5" xfId="1296"/>
    <cellStyle name="Финансовый 2 3 2 3" xfId="253"/>
    <cellStyle name="Финансовый 2 3 2 3 2" xfId="425"/>
    <cellStyle name="Финансовый 2 3 2 3 2 2" xfId="947"/>
    <cellStyle name="Финансовый 2 3 2 3 2 3" xfId="1468"/>
    <cellStyle name="Финансовый 2 3 2 3 3" xfId="596"/>
    <cellStyle name="Финансовый 2 3 2 3 3 2" xfId="1118"/>
    <cellStyle name="Финансовый 2 3 2 3 3 3" xfId="1639"/>
    <cellStyle name="Финансовый 2 3 2 3 4" xfId="776"/>
    <cellStyle name="Финансовый 2 3 2 3 5" xfId="1297"/>
    <cellStyle name="Финансовый 2 3 2 4" xfId="423"/>
    <cellStyle name="Финансовый 2 3 2 4 2" xfId="945"/>
    <cellStyle name="Финансовый 2 3 2 4 3" xfId="1466"/>
    <cellStyle name="Финансовый 2 3 2 5" xfId="594"/>
    <cellStyle name="Финансовый 2 3 2 5 2" xfId="1116"/>
    <cellStyle name="Финансовый 2 3 2 5 3" xfId="1637"/>
    <cellStyle name="Финансовый 2 3 2 6" xfId="774"/>
    <cellStyle name="Финансовый 2 3 2 7" xfId="1295"/>
    <cellStyle name="Финансовый 2 3 3" xfId="254"/>
    <cellStyle name="Финансовый 2 3 3 2" xfId="426"/>
    <cellStyle name="Финансовый 2 3 3 2 2" xfId="948"/>
    <cellStyle name="Финансовый 2 3 3 2 3" xfId="1469"/>
    <cellStyle name="Финансовый 2 3 3 3" xfId="597"/>
    <cellStyle name="Финансовый 2 3 3 3 2" xfId="1119"/>
    <cellStyle name="Финансовый 2 3 3 3 3" xfId="1640"/>
    <cellStyle name="Финансовый 2 3 3 4" xfId="777"/>
    <cellStyle name="Финансовый 2 3 3 5" xfId="1298"/>
    <cellStyle name="Финансовый 2 3 4" xfId="255"/>
    <cellStyle name="Финансовый 2 3 4 2" xfId="427"/>
    <cellStyle name="Финансовый 2 3 4 2 2" xfId="949"/>
    <cellStyle name="Финансовый 2 3 4 2 3" xfId="1470"/>
    <cellStyle name="Финансовый 2 3 4 3" xfId="598"/>
    <cellStyle name="Финансовый 2 3 4 3 2" xfId="1120"/>
    <cellStyle name="Финансовый 2 3 4 3 3" xfId="1641"/>
    <cellStyle name="Финансовый 2 3 4 4" xfId="778"/>
    <cellStyle name="Финансовый 2 3 4 5" xfId="1299"/>
    <cellStyle name="Финансовый 2 3 5" xfId="290"/>
    <cellStyle name="Финансовый 2 3 5 2" xfId="812"/>
    <cellStyle name="Финансовый 2 3 5 3" xfId="1333"/>
    <cellStyle name="Финансовый 2 3 6" xfId="461"/>
    <cellStyle name="Финансовый 2 3 6 2" xfId="983"/>
    <cellStyle name="Финансовый 2 3 6 3" xfId="1504"/>
    <cellStyle name="Финансовый 2 3 7" xfId="641"/>
    <cellStyle name="Финансовый 2 3 8" xfId="1162"/>
    <cellStyle name="Финансовый 2 4" xfId="256"/>
    <cellStyle name="Финансовый 2 4 2" xfId="257"/>
    <cellStyle name="Финансовый 2 4 2 2" xfId="429"/>
    <cellStyle name="Финансовый 2 4 2 2 2" xfId="951"/>
    <cellStyle name="Финансовый 2 4 2 2 3" xfId="1472"/>
    <cellStyle name="Финансовый 2 4 2 3" xfId="600"/>
    <cellStyle name="Финансовый 2 4 2 3 2" xfId="1122"/>
    <cellStyle name="Финансовый 2 4 2 3 3" xfId="1643"/>
    <cellStyle name="Финансовый 2 4 2 4" xfId="780"/>
    <cellStyle name="Финансовый 2 4 2 5" xfId="1301"/>
    <cellStyle name="Финансовый 2 4 3" xfId="258"/>
    <cellStyle name="Финансовый 2 4 3 2" xfId="430"/>
    <cellStyle name="Финансовый 2 4 3 2 2" xfId="952"/>
    <cellStyle name="Финансовый 2 4 3 2 3" xfId="1473"/>
    <cellStyle name="Финансовый 2 4 3 3" xfId="601"/>
    <cellStyle name="Финансовый 2 4 3 3 2" xfId="1123"/>
    <cellStyle name="Финансовый 2 4 3 3 3" xfId="1644"/>
    <cellStyle name="Финансовый 2 4 3 4" xfId="781"/>
    <cellStyle name="Финансовый 2 4 3 5" xfId="1302"/>
    <cellStyle name="Финансовый 2 4 4" xfId="428"/>
    <cellStyle name="Финансовый 2 4 4 2" xfId="950"/>
    <cellStyle name="Финансовый 2 4 4 3" xfId="1471"/>
    <cellStyle name="Финансовый 2 4 5" xfId="599"/>
    <cellStyle name="Финансовый 2 4 5 2" xfId="1121"/>
    <cellStyle name="Финансовый 2 4 5 3" xfId="1642"/>
    <cellStyle name="Финансовый 2 4 6" xfId="779"/>
    <cellStyle name="Финансовый 2 4 7" xfId="1300"/>
    <cellStyle name="Финансовый 2 5" xfId="259"/>
    <cellStyle name="Финансовый 2 5 2" xfId="431"/>
    <cellStyle name="Финансовый 2 5 2 2" xfId="953"/>
    <cellStyle name="Финансовый 2 5 2 3" xfId="1474"/>
    <cellStyle name="Финансовый 2 5 3" xfId="602"/>
    <cellStyle name="Финансовый 2 5 3 2" xfId="1124"/>
    <cellStyle name="Финансовый 2 5 3 3" xfId="1645"/>
    <cellStyle name="Финансовый 2 5 4" xfId="782"/>
    <cellStyle name="Финансовый 2 5 5" xfId="1303"/>
    <cellStyle name="Финансовый 2 6" xfId="260"/>
    <cellStyle name="Финансовый 2 6 2" xfId="432"/>
    <cellStyle name="Финансовый 2 6 2 2" xfId="954"/>
    <cellStyle name="Финансовый 2 6 2 3" xfId="1475"/>
    <cellStyle name="Финансовый 2 6 3" xfId="603"/>
    <cellStyle name="Финансовый 2 6 3 2" xfId="1125"/>
    <cellStyle name="Финансовый 2 6 3 3" xfId="1646"/>
    <cellStyle name="Финансовый 2 6 4" xfId="783"/>
    <cellStyle name="Финансовый 2 6 5" xfId="1304"/>
    <cellStyle name="Финансовый 2 7" xfId="261"/>
    <cellStyle name="Финансовый 2 7 2" xfId="433"/>
    <cellStyle name="Финансовый 2 7 2 2" xfId="955"/>
    <cellStyle name="Финансовый 2 7 2 3" xfId="1476"/>
    <cellStyle name="Финансовый 2 7 3" xfId="604"/>
    <cellStyle name="Финансовый 2 7 3 2" xfId="1126"/>
    <cellStyle name="Финансовый 2 7 3 3" xfId="1647"/>
    <cellStyle name="Финансовый 2 7 4" xfId="784"/>
    <cellStyle name="Финансовый 2 7 5" xfId="1305"/>
    <cellStyle name="Финансовый 2 8" xfId="107"/>
    <cellStyle name="Финансовый 2 8 2" xfId="631"/>
    <cellStyle name="Финансовый 2 8 3" xfId="1152"/>
    <cellStyle name="Финансовый 2 9" xfId="280"/>
    <cellStyle name="Финансовый 2 9 2" xfId="802"/>
    <cellStyle name="Финансовый 2 9 3" xfId="1323"/>
    <cellStyle name="Финансовый 3" xfId="51"/>
    <cellStyle name="Финансовый 3 10" xfId="452"/>
    <cellStyle name="Финансовый 3 10 2" xfId="974"/>
    <cellStyle name="Финансовый 3 10 3" xfId="1495"/>
    <cellStyle name="Финансовый 3 11" xfId="625"/>
    <cellStyle name="Финансовый 3 12" xfId="1146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7"/>
    <cellStyle name="Финансовый 3 2 2 2 2 3" xfId="1478"/>
    <cellStyle name="Финансовый 3 2 2 2 3" xfId="606"/>
    <cellStyle name="Финансовый 3 2 2 2 3 2" xfId="1128"/>
    <cellStyle name="Финансовый 3 2 2 2 3 3" xfId="1649"/>
    <cellStyle name="Финансовый 3 2 2 2 4" xfId="786"/>
    <cellStyle name="Финансовый 3 2 2 2 5" xfId="1307"/>
    <cellStyle name="Финансовый 3 2 2 3" xfId="264"/>
    <cellStyle name="Финансовый 3 2 2 3 2" xfId="436"/>
    <cellStyle name="Финансовый 3 2 2 3 2 2" xfId="958"/>
    <cellStyle name="Финансовый 3 2 2 3 2 3" xfId="1479"/>
    <cellStyle name="Финансовый 3 2 2 3 3" xfId="607"/>
    <cellStyle name="Финансовый 3 2 2 3 3 2" xfId="1129"/>
    <cellStyle name="Финансовый 3 2 2 3 3 3" xfId="1650"/>
    <cellStyle name="Финансовый 3 2 2 3 4" xfId="787"/>
    <cellStyle name="Финансовый 3 2 2 3 5" xfId="1308"/>
    <cellStyle name="Финансовый 3 2 2 4" xfId="434"/>
    <cellStyle name="Финансовый 3 2 2 4 2" xfId="956"/>
    <cellStyle name="Финансовый 3 2 2 4 3" xfId="1477"/>
    <cellStyle name="Финансовый 3 2 2 5" xfId="605"/>
    <cellStyle name="Финансовый 3 2 2 5 2" xfId="1127"/>
    <cellStyle name="Финансовый 3 2 2 5 3" xfId="1648"/>
    <cellStyle name="Финансовый 3 2 2 6" xfId="785"/>
    <cellStyle name="Финансовый 3 2 2 7" xfId="1306"/>
    <cellStyle name="Финансовый 3 2 3" xfId="265"/>
    <cellStyle name="Финансовый 3 2 3 2" xfId="437"/>
    <cellStyle name="Финансовый 3 2 3 2 2" xfId="959"/>
    <cellStyle name="Финансовый 3 2 3 2 3" xfId="1480"/>
    <cellStyle name="Финансовый 3 2 3 3" xfId="608"/>
    <cellStyle name="Финансовый 3 2 3 3 2" xfId="1130"/>
    <cellStyle name="Финансовый 3 2 3 3 3" xfId="1651"/>
    <cellStyle name="Финансовый 3 2 3 4" xfId="788"/>
    <cellStyle name="Финансовый 3 2 3 5" xfId="1309"/>
    <cellStyle name="Финансовый 3 2 4" xfId="266"/>
    <cellStyle name="Финансовый 3 2 4 2" xfId="438"/>
    <cellStyle name="Финансовый 3 2 4 2 2" xfId="960"/>
    <cellStyle name="Финансовый 3 2 4 2 3" xfId="1481"/>
    <cellStyle name="Финансовый 3 2 4 3" xfId="609"/>
    <cellStyle name="Финансовый 3 2 4 3 2" xfId="1131"/>
    <cellStyle name="Финансовый 3 2 4 3 3" xfId="1652"/>
    <cellStyle name="Финансовый 3 2 4 4" xfId="789"/>
    <cellStyle name="Финансовый 3 2 4 5" xfId="1310"/>
    <cellStyle name="Финансовый 3 2 5" xfId="298"/>
    <cellStyle name="Финансовый 3 2 5 2" xfId="820"/>
    <cellStyle name="Финансовый 3 2 5 3" xfId="1341"/>
    <cellStyle name="Финансовый 3 2 6" xfId="469"/>
    <cellStyle name="Финансовый 3 2 6 2" xfId="991"/>
    <cellStyle name="Финансовый 3 2 6 3" xfId="1512"/>
    <cellStyle name="Финансовый 3 2 7" xfId="649"/>
    <cellStyle name="Финансовый 3 2 8" xfId="1170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2"/>
    <cellStyle name="Финансовый 3 3 2 2 2 3" xfId="1483"/>
    <cellStyle name="Финансовый 3 3 2 2 3" xfId="611"/>
    <cellStyle name="Финансовый 3 3 2 2 3 2" xfId="1133"/>
    <cellStyle name="Финансовый 3 3 2 2 3 3" xfId="1654"/>
    <cellStyle name="Финансовый 3 3 2 2 4" xfId="791"/>
    <cellStyle name="Финансовый 3 3 2 2 5" xfId="1312"/>
    <cellStyle name="Финансовый 3 3 2 3" xfId="269"/>
    <cellStyle name="Финансовый 3 3 2 3 2" xfId="441"/>
    <cellStyle name="Финансовый 3 3 2 3 2 2" xfId="963"/>
    <cellStyle name="Финансовый 3 3 2 3 2 3" xfId="1484"/>
    <cellStyle name="Финансовый 3 3 2 3 3" xfId="612"/>
    <cellStyle name="Финансовый 3 3 2 3 3 2" xfId="1134"/>
    <cellStyle name="Финансовый 3 3 2 3 3 3" xfId="1655"/>
    <cellStyle name="Финансовый 3 3 2 3 4" xfId="792"/>
    <cellStyle name="Финансовый 3 3 2 3 5" xfId="1313"/>
    <cellStyle name="Финансовый 3 3 2 4" xfId="439"/>
    <cellStyle name="Финансовый 3 3 2 4 2" xfId="961"/>
    <cellStyle name="Финансовый 3 3 2 4 3" xfId="1482"/>
    <cellStyle name="Финансовый 3 3 2 5" xfId="610"/>
    <cellStyle name="Финансовый 3 3 2 5 2" xfId="1132"/>
    <cellStyle name="Финансовый 3 3 2 5 3" xfId="1653"/>
    <cellStyle name="Финансовый 3 3 2 6" xfId="790"/>
    <cellStyle name="Финансовый 3 3 2 7" xfId="1311"/>
    <cellStyle name="Финансовый 3 3 3" xfId="270"/>
    <cellStyle name="Финансовый 3 3 3 2" xfId="442"/>
    <cellStyle name="Финансовый 3 3 3 2 2" xfId="964"/>
    <cellStyle name="Финансовый 3 3 3 2 3" xfId="1485"/>
    <cellStyle name="Финансовый 3 3 3 3" xfId="613"/>
    <cellStyle name="Финансовый 3 3 3 3 2" xfId="1135"/>
    <cellStyle name="Финансовый 3 3 3 3 3" xfId="1656"/>
    <cellStyle name="Финансовый 3 3 3 4" xfId="793"/>
    <cellStyle name="Финансовый 3 3 3 5" xfId="1314"/>
    <cellStyle name="Финансовый 3 3 4" xfId="271"/>
    <cellStyle name="Финансовый 3 3 4 2" xfId="443"/>
    <cellStyle name="Финансовый 3 3 4 2 2" xfId="965"/>
    <cellStyle name="Финансовый 3 3 4 2 3" xfId="1486"/>
    <cellStyle name="Финансовый 3 3 4 3" xfId="614"/>
    <cellStyle name="Финансовый 3 3 4 3 2" xfId="1136"/>
    <cellStyle name="Финансовый 3 3 4 3 3" xfId="1657"/>
    <cellStyle name="Финансовый 3 3 4 4" xfId="794"/>
    <cellStyle name="Финансовый 3 3 4 5" xfId="1315"/>
    <cellStyle name="Финансовый 3 3 5" xfId="291"/>
    <cellStyle name="Финансовый 3 3 5 2" xfId="813"/>
    <cellStyle name="Финансовый 3 3 5 3" xfId="1334"/>
    <cellStyle name="Финансовый 3 3 6" xfId="462"/>
    <cellStyle name="Финансовый 3 3 6 2" xfId="984"/>
    <cellStyle name="Финансовый 3 3 6 3" xfId="1505"/>
    <cellStyle name="Финансовый 3 3 7" xfId="642"/>
    <cellStyle name="Финансовый 3 3 8" xfId="1163"/>
    <cellStyle name="Финансовый 3 4" xfId="272"/>
    <cellStyle name="Финансовый 3 4 2" xfId="273"/>
    <cellStyle name="Финансовый 3 4 2 2" xfId="445"/>
    <cellStyle name="Финансовый 3 4 2 2 2" xfId="967"/>
    <cellStyle name="Финансовый 3 4 2 2 3" xfId="1488"/>
    <cellStyle name="Финансовый 3 4 2 3" xfId="616"/>
    <cellStyle name="Финансовый 3 4 2 3 2" xfId="1138"/>
    <cellStyle name="Финансовый 3 4 2 3 3" xfId="1659"/>
    <cellStyle name="Финансовый 3 4 2 4" xfId="796"/>
    <cellStyle name="Финансовый 3 4 2 5" xfId="1317"/>
    <cellStyle name="Финансовый 3 4 3" xfId="274"/>
    <cellStyle name="Финансовый 3 4 3 2" xfId="446"/>
    <cellStyle name="Финансовый 3 4 3 2 2" xfId="968"/>
    <cellStyle name="Финансовый 3 4 3 2 3" xfId="1489"/>
    <cellStyle name="Финансовый 3 4 3 3" xfId="617"/>
    <cellStyle name="Финансовый 3 4 3 3 2" xfId="1139"/>
    <cellStyle name="Финансовый 3 4 3 3 3" xfId="1660"/>
    <cellStyle name="Финансовый 3 4 3 4" xfId="797"/>
    <cellStyle name="Финансовый 3 4 3 5" xfId="1318"/>
    <cellStyle name="Финансовый 3 4 4" xfId="444"/>
    <cellStyle name="Финансовый 3 4 4 2" xfId="966"/>
    <cellStyle name="Финансовый 3 4 4 3" xfId="1487"/>
    <cellStyle name="Финансовый 3 4 5" xfId="615"/>
    <cellStyle name="Финансовый 3 4 5 2" xfId="1137"/>
    <cellStyle name="Финансовый 3 4 5 3" xfId="1658"/>
    <cellStyle name="Финансовый 3 4 6" xfId="795"/>
    <cellStyle name="Финансовый 3 4 7" xfId="1316"/>
    <cellStyle name="Финансовый 3 5" xfId="275"/>
    <cellStyle name="Финансовый 3 5 2" xfId="447"/>
    <cellStyle name="Финансовый 3 5 2 2" xfId="969"/>
    <cellStyle name="Финансовый 3 5 2 3" xfId="1490"/>
    <cellStyle name="Финансовый 3 5 3" xfId="618"/>
    <cellStyle name="Финансовый 3 5 3 2" xfId="1140"/>
    <cellStyle name="Финансовый 3 5 3 3" xfId="1661"/>
    <cellStyle name="Финансовый 3 5 4" xfId="798"/>
    <cellStyle name="Финансовый 3 5 5" xfId="1319"/>
    <cellStyle name="Финансовый 3 6" xfId="276"/>
    <cellStyle name="Финансовый 3 6 2" xfId="448"/>
    <cellStyle name="Финансовый 3 6 2 2" xfId="970"/>
    <cellStyle name="Финансовый 3 6 2 3" xfId="1491"/>
    <cellStyle name="Финансовый 3 6 3" xfId="619"/>
    <cellStyle name="Финансовый 3 6 3 2" xfId="1141"/>
    <cellStyle name="Финансовый 3 6 3 3" xfId="1662"/>
    <cellStyle name="Финансовый 3 6 4" xfId="799"/>
    <cellStyle name="Финансовый 3 6 5" xfId="1320"/>
    <cellStyle name="Финансовый 3 7" xfId="277"/>
    <cellStyle name="Финансовый 3 7 2" xfId="449"/>
    <cellStyle name="Финансовый 3 7 2 2" xfId="971"/>
    <cellStyle name="Финансовый 3 7 2 3" xfId="1492"/>
    <cellStyle name="Финансовый 3 7 3" xfId="620"/>
    <cellStyle name="Финансовый 3 7 3 2" xfId="1142"/>
    <cellStyle name="Финансовый 3 7 3 3" xfId="1663"/>
    <cellStyle name="Финансовый 3 7 4" xfId="800"/>
    <cellStyle name="Финансовый 3 7 5" xfId="1321"/>
    <cellStyle name="Финансовый 3 8" xfId="108"/>
    <cellStyle name="Финансовый 3 8 2" xfId="632"/>
    <cellStyle name="Финансовый 3 8 3" xfId="1153"/>
    <cellStyle name="Финансовый 3 9" xfId="281"/>
    <cellStyle name="Финансовый 3 9 2" xfId="803"/>
    <cellStyle name="Финансовый 3 9 3" xfId="1324"/>
    <cellStyle name="Финансовый 4" xfId="1143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9"/>
  <sheetViews>
    <sheetView tabSelected="1" view="pageBreakPreview" zoomScale="90" zoomScaleNormal="70" zoomScaleSheetLayoutView="90" workbookViewId="0">
      <selection activeCell="A13" sqref="A13"/>
    </sheetView>
  </sheetViews>
  <sheetFormatPr defaultRowHeight="15.75" x14ac:dyDescent="0.25"/>
  <cols>
    <col min="1" max="1" width="9.75" style="2" customWidth="1"/>
    <col min="2" max="2" width="76.125" style="3" customWidth="1"/>
    <col min="3" max="3" width="10.75" style="4" customWidth="1"/>
    <col min="4" max="4" width="12.125" style="4" customWidth="1"/>
    <col min="5" max="5" width="11.625" style="5" customWidth="1"/>
    <col min="6" max="6" width="12.5" style="5" customWidth="1"/>
    <col min="7" max="7" width="11" style="46" customWidth="1"/>
    <col min="8" max="8" width="16.75" style="6" customWidth="1"/>
    <col min="9" max="16384" width="9" style="6"/>
  </cols>
  <sheetData>
    <row r="1" spans="1:8" ht="18.75" x14ac:dyDescent="0.25">
      <c r="H1" s="7" t="s">
        <v>690</v>
      </c>
    </row>
    <row r="2" spans="1:8" ht="18.75" x14ac:dyDescent="0.25">
      <c r="H2" s="7" t="s">
        <v>0</v>
      </c>
    </row>
    <row r="3" spans="1:8" ht="18.75" x14ac:dyDescent="0.3">
      <c r="H3" s="1" t="s">
        <v>691</v>
      </c>
    </row>
    <row r="4" spans="1:8" ht="18.75" x14ac:dyDescent="0.25">
      <c r="H4" s="7"/>
    </row>
    <row r="5" spans="1:8" ht="18.75" x14ac:dyDescent="0.25">
      <c r="H5" s="7"/>
    </row>
    <row r="6" spans="1:8" x14ac:dyDescent="0.25">
      <c r="A6" s="147" t="s">
        <v>699</v>
      </c>
      <c r="B6" s="147"/>
      <c r="C6" s="147"/>
      <c r="D6" s="147"/>
      <c r="E6" s="147"/>
      <c r="F6" s="147"/>
      <c r="G6" s="147"/>
      <c r="H6" s="147"/>
    </row>
    <row r="7" spans="1:8" ht="41.25" customHeight="1" x14ac:dyDescent="0.25">
      <c r="A7" s="148"/>
      <c r="B7" s="148"/>
      <c r="C7" s="148"/>
      <c r="D7" s="148"/>
      <c r="E7" s="148"/>
      <c r="F7" s="148"/>
      <c r="G7" s="148"/>
      <c r="H7" s="148"/>
    </row>
    <row r="9" spans="1:8" ht="18.75" x14ac:dyDescent="0.25">
      <c r="A9" s="149" t="s">
        <v>698</v>
      </c>
      <c r="B9" s="149"/>
    </row>
    <row r="10" spans="1:8" x14ac:dyDescent="0.25">
      <c r="B10" s="8" t="s">
        <v>31</v>
      </c>
    </row>
    <row r="11" spans="1:8" ht="18.75" x14ac:dyDescent="0.25">
      <c r="B11" s="9" t="s">
        <v>695</v>
      </c>
    </row>
    <row r="12" spans="1:8" ht="18.75" x14ac:dyDescent="0.25">
      <c r="A12" s="150" t="s">
        <v>701</v>
      </c>
      <c r="B12" s="150"/>
    </row>
    <row r="13" spans="1:8" ht="18.75" x14ac:dyDescent="0.25">
      <c r="B13" s="9"/>
    </row>
    <row r="14" spans="1:8" ht="34.5" customHeight="1" x14ac:dyDescent="0.25">
      <c r="A14" s="152" t="s">
        <v>700</v>
      </c>
      <c r="B14" s="152"/>
      <c r="C14" s="152"/>
      <c r="D14" s="152"/>
      <c r="E14" s="152"/>
      <c r="F14" s="152"/>
      <c r="G14" s="152"/>
      <c r="H14" s="152"/>
    </row>
    <row r="15" spans="1:8" x14ac:dyDescent="0.25">
      <c r="A15" s="151" t="s">
        <v>104</v>
      </c>
      <c r="B15" s="151"/>
    </row>
    <row r="16" spans="1:8" x14ac:dyDescent="0.25">
      <c r="A16" s="6"/>
      <c r="B16" s="6"/>
      <c r="C16" s="6"/>
      <c r="D16" s="6"/>
      <c r="E16" s="6"/>
      <c r="F16" s="6"/>
    </row>
    <row r="17" spans="1:10" ht="65.25" customHeight="1" x14ac:dyDescent="0.25">
      <c r="A17" s="6"/>
      <c r="B17" s="6"/>
      <c r="C17" s="6"/>
      <c r="D17" s="6"/>
      <c r="E17" s="6"/>
      <c r="F17" s="6"/>
      <c r="J17" s="6" t="s">
        <v>688</v>
      </c>
    </row>
    <row r="18" spans="1:10" ht="21" thickBot="1" x14ac:dyDescent="0.3">
      <c r="A18" s="153" t="s">
        <v>105</v>
      </c>
      <c r="B18" s="153"/>
      <c r="C18" s="153"/>
      <c r="D18" s="153"/>
      <c r="E18" s="153"/>
      <c r="F18" s="153"/>
      <c r="G18" s="153"/>
      <c r="H18" s="153"/>
    </row>
    <row r="19" spans="1:10" s="14" customFormat="1" ht="66" customHeight="1" x14ac:dyDescent="0.25">
      <c r="A19" s="154" t="s">
        <v>32</v>
      </c>
      <c r="B19" s="156" t="s">
        <v>33</v>
      </c>
      <c r="C19" s="158" t="s">
        <v>106</v>
      </c>
      <c r="D19" s="160" t="s">
        <v>697</v>
      </c>
      <c r="E19" s="161"/>
      <c r="F19" s="162" t="s">
        <v>689</v>
      </c>
      <c r="G19" s="161"/>
      <c r="H19" s="163" t="s">
        <v>2</v>
      </c>
    </row>
    <row r="20" spans="1:10" s="14" customFormat="1" ht="48" customHeight="1" x14ac:dyDescent="0.25">
      <c r="A20" s="155"/>
      <c r="B20" s="157"/>
      <c r="C20" s="159"/>
      <c r="D20" s="15" t="s">
        <v>686</v>
      </c>
      <c r="E20" s="16" t="s">
        <v>4</v>
      </c>
      <c r="F20" s="16" t="s">
        <v>687</v>
      </c>
      <c r="G20" s="47" t="s">
        <v>685</v>
      </c>
      <c r="H20" s="164"/>
    </row>
    <row r="21" spans="1:10" s="10" customFormat="1" ht="16.5" thickBot="1" x14ac:dyDescent="0.3">
      <c r="A21" s="18">
        <v>1</v>
      </c>
      <c r="B21" s="19">
        <v>2</v>
      </c>
      <c r="C21" s="20">
        <v>3</v>
      </c>
      <c r="D21" s="21">
        <v>4</v>
      </c>
      <c r="E21" s="18">
        <v>5</v>
      </c>
      <c r="F21" s="18" t="s">
        <v>684</v>
      </c>
      <c r="G21" s="48">
        <v>7</v>
      </c>
      <c r="H21" s="19">
        <v>8</v>
      </c>
      <c r="I21" s="6"/>
    </row>
    <row r="22" spans="1:10" s="10" customFormat="1" ht="19.5" thickBot="1" x14ac:dyDescent="0.3">
      <c r="A22" s="136" t="s">
        <v>107</v>
      </c>
      <c r="B22" s="137"/>
      <c r="C22" s="137"/>
      <c r="D22" s="137"/>
      <c r="E22" s="137"/>
      <c r="F22" s="137"/>
      <c r="G22" s="137"/>
      <c r="H22" s="138"/>
      <c r="I22" s="6"/>
    </row>
    <row r="23" spans="1:10" s="10" customFormat="1" x14ac:dyDescent="0.25">
      <c r="A23" s="62" t="s">
        <v>34</v>
      </c>
      <c r="B23" s="63" t="s">
        <v>108</v>
      </c>
      <c r="C23" s="64" t="s">
        <v>692</v>
      </c>
      <c r="D23" s="54">
        <f>D29+D31+D37</f>
        <v>1689.6242063271998</v>
      </c>
      <c r="E23" s="55">
        <f>E29+E31+E37</f>
        <v>1707.5539790912801</v>
      </c>
      <c r="F23" s="28">
        <f>E23-D23</f>
        <v>17.929772764080326</v>
      </c>
      <c r="G23" s="56">
        <f>F23/D23*100</f>
        <v>1.0611692645582389</v>
      </c>
      <c r="H23" s="29" t="s">
        <v>694</v>
      </c>
      <c r="I23" s="6"/>
    </row>
    <row r="24" spans="1:10" s="10" customFormat="1" x14ac:dyDescent="0.25">
      <c r="A24" s="65" t="s">
        <v>35</v>
      </c>
      <c r="B24" s="66" t="s">
        <v>109</v>
      </c>
      <c r="C24" s="67" t="s">
        <v>692</v>
      </c>
      <c r="D24" s="57" t="s">
        <v>694</v>
      </c>
      <c r="E24" s="58" t="s">
        <v>694</v>
      </c>
      <c r="F24" s="58" t="s">
        <v>694</v>
      </c>
      <c r="G24" s="59" t="s">
        <v>694</v>
      </c>
      <c r="H24" s="30" t="s">
        <v>694</v>
      </c>
      <c r="I24" s="6"/>
    </row>
    <row r="25" spans="1:10" s="10" customFormat="1" ht="30" x14ac:dyDescent="0.25">
      <c r="A25" s="65" t="s">
        <v>37</v>
      </c>
      <c r="B25" s="68" t="s">
        <v>110</v>
      </c>
      <c r="C25" s="67" t="s">
        <v>692</v>
      </c>
      <c r="D25" s="57" t="s">
        <v>694</v>
      </c>
      <c r="E25" s="58" t="s">
        <v>694</v>
      </c>
      <c r="F25" s="58" t="s">
        <v>694</v>
      </c>
      <c r="G25" s="59" t="s">
        <v>694</v>
      </c>
      <c r="H25" s="30" t="s">
        <v>694</v>
      </c>
      <c r="I25" s="6"/>
    </row>
    <row r="26" spans="1:10" s="10" customFormat="1" ht="30" x14ac:dyDescent="0.25">
      <c r="A26" s="65" t="s">
        <v>50</v>
      </c>
      <c r="B26" s="68" t="s">
        <v>111</v>
      </c>
      <c r="C26" s="67" t="s">
        <v>692</v>
      </c>
      <c r="D26" s="57" t="s">
        <v>694</v>
      </c>
      <c r="E26" s="58" t="s">
        <v>694</v>
      </c>
      <c r="F26" s="58" t="s">
        <v>694</v>
      </c>
      <c r="G26" s="59" t="s">
        <v>694</v>
      </c>
      <c r="H26" s="30" t="s">
        <v>694</v>
      </c>
      <c r="I26" s="6"/>
    </row>
    <row r="27" spans="1:10" s="10" customFormat="1" ht="30" x14ac:dyDescent="0.25">
      <c r="A27" s="65" t="s">
        <v>51</v>
      </c>
      <c r="B27" s="68" t="s">
        <v>112</v>
      </c>
      <c r="C27" s="67" t="s">
        <v>692</v>
      </c>
      <c r="D27" s="57" t="s">
        <v>694</v>
      </c>
      <c r="E27" s="58" t="s">
        <v>694</v>
      </c>
      <c r="F27" s="58" t="s">
        <v>694</v>
      </c>
      <c r="G27" s="59" t="s">
        <v>694</v>
      </c>
      <c r="H27" s="30" t="s">
        <v>694</v>
      </c>
      <c r="I27" s="6"/>
    </row>
    <row r="28" spans="1:10" s="10" customFormat="1" x14ac:dyDescent="0.25">
      <c r="A28" s="65" t="s">
        <v>53</v>
      </c>
      <c r="B28" s="66" t="s">
        <v>113</v>
      </c>
      <c r="C28" s="67" t="s">
        <v>692</v>
      </c>
      <c r="D28" s="57" t="s">
        <v>694</v>
      </c>
      <c r="E28" s="58" t="s">
        <v>694</v>
      </c>
      <c r="F28" s="58" t="s">
        <v>694</v>
      </c>
      <c r="G28" s="59" t="s">
        <v>694</v>
      </c>
      <c r="H28" s="30" t="s">
        <v>694</v>
      </c>
      <c r="I28" s="6"/>
    </row>
    <row r="29" spans="1:10" s="10" customFormat="1" x14ac:dyDescent="0.25">
      <c r="A29" s="65" t="s">
        <v>76</v>
      </c>
      <c r="B29" s="66" t="s">
        <v>114</v>
      </c>
      <c r="C29" s="67" t="s">
        <v>692</v>
      </c>
      <c r="D29" s="57">
        <v>1494.5452299999999</v>
      </c>
      <c r="E29" s="31">
        <v>1504.70075581128</v>
      </c>
      <c r="F29" s="31">
        <f t="shared" ref="F29:F89" si="0">E29-D29</f>
        <v>10.155525811280086</v>
      </c>
      <c r="G29" s="59">
        <f>F29/D29*100</f>
        <v>0.67950608703090809</v>
      </c>
      <c r="H29" s="30" t="s">
        <v>694</v>
      </c>
      <c r="I29" s="6"/>
    </row>
    <row r="30" spans="1:10" s="10" customFormat="1" ht="15.75" customHeight="1" x14ac:dyDescent="0.25">
      <c r="A30" s="65" t="s">
        <v>77</v>
      </c>
      <c r="B30" s="66" t="s">
        <v>115</v>
      </c>
      <c r="C30" s="67" t="s">
        <v>692</v>
      </c>
      <c r="D30" s="57" t="s">
        <v>694</v>
      </c>
      <c r="E30" s="31" t="s">
        <v>694</v>
      </c>
      <c r="F30" s="31" t="s">
        <v>694</v>
      </c>
      <c r="G30" s="59" t="s">
        <v>694</v>
      </c>
      <c r="H30" s="30" t="s">
        <v>694</v>
      </c>
      <c r="I30" s="6"/>
    </row>
    <row r="31" spans="1:10" s="10" customFormat="1" x14ac:dyDescent="0.25">
      <c r="A31" s="65" t="s">
        <v>116</v>
      </c>
      <c r="B31" s="66" t="s">
        <v>117</v>
      </c>
      <c r="C31" s="67" t="s">
        <v>692</v>
      </c>
      <c r="D31" s="57">
        <v>91.514269999999996</v>
      </c>
      <c r="E31" s="31">
        <v>74.075340850000003</v>
      </c>
      <c r="F31" s="31">
        <f t="shared" si="0"/>
        <v>-17.438929149999993</v>
      </c>
      <c r="G31" s="59">
        <f>F31/D31*100</f>
        <v>-19.055967063934393</v>
      </c>
      <c r="H31" s="30" t="s">
        <v>694</v>
      </c>
      <c r="I31" s="6"/>
    </row>
    <row r="32" spans="1:10" s="10" customFormat="1" x14ac:dyDescent="0.25">
      <c r="A32" s="65" t="s">
        <v>118</v>
      </c>
      <c r="B32" s="66" t="s">
        <v>119</v>
      </c>
      <c r="C32" s="67" t="s">
        <v>692</v>
      </c>
      <c r="D32" s="57" t="s">
        <v>694</v>
      </c>
      <c r="E32" s="31" t="s">
        <v>694</v>
      </c>
      <c r="F32" s="31" t="s">
        <v>694</v>
      </c>
      <c r="G32" s="59" t="s">
        <v>694</v>
      </c>
      <c r="H32" s="30" t="s">
        <v>694</v>
      </c>
      <c r="I32" s="6"/>
    </row>
    <row r="33" spans="1:9" s="10" customFormat="1" x14ac:dyDescent="0.25">
      <c r="A33" s="65" t="s">
        <v>120</v>
      </c>
      <c r="B33" s="66" t="s">
        <v>121</v>
      </c>
      <c r="C33" s="67" t="s">
        <v>692</v>
      </c>
      <c r="D33" s="57" t="s">
        <v>694</v>
      </c>
      <c r="E33" s="58" t="s">
        <v>694</v>
      </c>
      <c r="F33" s="58" t="s">
        <v>694</v>
      </c>
      <c r="G33" s="59" t="s">
        <v>694</v>
      </c>
      <c r="H33" s="30" t="s">
        <v>694</v>
      </c>
      <c r="I33" s="6"/>
    </row>
    <row r="34" spans="1:9" s="10" customFormat="1" ht="30" x14ac:dyDescent="0.25">
      <c r="A34" s="65" t="s">
        <v>122</v>
      </c>
      <c r="B34" s="68" t="s">
        <v>123</v>
      </c>
      <c r="C34" s="67" t="s">
        <v>692</v>
      </c>
      <c r="D34" s="57" t="s">
        <v>694</v>
      </c>
      <c r="E34" s="58" t="s">
        <v>694</v>
      </c>
      <c r="F34" s="58" t="s">
        <v>694</v>
      </c>
      <c r="G34" s="59" t="s">
        <v>694</v>
      </c>
      <c r="H34" s="30" t="s">
        <v>694</v>
      </c>
      <c r="I34" s="6"/>
    </row>
    <row r="35" spans="1:9" s="10" customFormat="1" x14ac:dyDescent="0.25">
      <c r="A35" s="65" t="s">
        <v>124</v>
      </c>
      <c r="B35" s="69" t="s">
        <v>48</v>
      </c>
      <c r="C35" s="67" t="s">
        <v>692</v>
      </c>
      <c r="D35" s="57" t="s">
        <v>694</v>
      </c>
      <c r="E35" s="58" t="s">
        <v>694</v>
      </c>
      <c r="F35" s="58" t="s">
        <v>694</v>
      </c>
      <c r="G35" s="59" t="s">
        <v>694</v>
      </c>
      <c r="H35" s="30" t="s">
        <v>694</v>
      </c>
      <c r="I35" s="6"/>
    </row>
    <row r="36" spans="1:9" s="10" customFormat="1" x14ac:dyDescent="0.25">
      <c r="A36" s="65" t="s">
        <v>125</v>
      </c>
      <c r="B36" s="69" t="s">
        <v>49</v>
      </c>
      <c r="C36" s="67" t="s">
        <v>692</v>
      </c>
      <c r="D36" s="57" t="s">
        <v>694</v>
      </c>
      <c r="E36" s="58" t="s">
        <v>694</v>
      </c>
      <c r="F36" s="58" t="s">
        <v>694</v>
      </c>
      <c r="G36" s="59" t="s">
        <v>694</v>
      </c>
      <c r="H36" s="30" t="s">
        <v>694</v>
      </c>
      <c r="I36" s="6"/>
    </row>
    <row r="37" spans="1:9" s="10" customFormat="1" ht="16.5" thickBot="1" x14ac:dyDescent="0.3">
      <c r="A37" s="70" t="s">
        <v>126</v>
      </c>
      <c r="B37" s="71" t="s">
        <v>127</v>
      </c>
      <c r="C37" s="72" t="s">
        <v>692</v>
      </c>
      <c r="D37" s="60">
        <v>103.5647063272</v>
      </c>
      <c r="E37" s="32">
        <v>128.77788243000001</v>
      </c>
      <c r="F37" s="32">
        <f t="shared" si="0"/>
        <v>25.213176102800006</v>
      </c>
      <c r="G37" s="61">
        <f>F37/D37*100</f>
        <v>24.345336357293444</v>
      </c>
      <c r="H37" s="33" t="s">
        <v>694</v>
      </c>
      <c r="I37" s="6"/>
    </row>
    <row r="38" spans="1:9" s="10" customFormat="1" ht="30" x14ac:dyDescent="0.25">
      <c r="A38" s="73" t="s">
        <v>81</v>
      </c>
      <c r="B38" s="74" t="s">
        <v>128</v>
      </c>
      <c r="C38" s="75" t="s">
        <v>692</v>
      </c>
      <c r="D38" s="34">
        <v>1512.98757</v>
      </c>
      <c r="E38" s="35">
        <f>E44+E46+E52</f>
        <v>1515.9616830699999</v>
      </c>
      <c r="F38" s="36">
        <f t="shared" si="0"/>
        <v>2.9741130699999303</v>
      </c>
      <c r="G38" s="25">
        <f>F38/D38*100</f>
        <v>0.19657220779414139</v>
      </c>
      <c r="H38" s="37" t="s">
        <v>694</v>
      </c>
      <c r="I38" s="6"/>
    </row>
    <row r="39" spans="1:9" s="10" customFormat="1" x14ac:dyDescent="0.25">
      <c r="A39" s="65" t="s">
        <v>83</v>
      </c>
      <c r="B39" s="66" t="s">
        <v>109</v>
      </c>
      <c r="C39" s="76" t="s">
        <v>692</v>
      </c>
      <c r="D39" s="31" t="s">
        <v>694</v>
      </c>
      <c r="E39" s="31" t="s">
        <v>694</v>
      </c>
      <c r="F39" s="36" t="s">
        <v>694</v>
      </c>
      <c r="G39" s="25" t="s">
        <v>694</v>
      </c>
      <c r="H39" s="37" t="s">
        <v>694</v>
      </c>
      <c r="I39" s="6"/>
    </row>
    <row r="40" spans="1:9" s="10" customFormat="1" ht="30" x14ac:dyDescent="0.25">
      <c r="A40" s="65" t="s">
        <v>129</v>
      </c>
      <c r="B40" s="77" t="s">
        <v>110</v>
      </c>
      <c r="C40" s="76" t="s">
        <v>692</v>
      </c>
      <c r="D40" s="31" t="s">
        <v>694</v>
      </c>
      <c r="E40" s="31" t="s">
        <v>694</v>
      </c>
      <c r="F40" s="36" t="s">
        <v>694</v>
      </c>
      <c r="G40" s="25" t="s">
        <v>694</v>
      </c>
      <c r="H40" s="37" t="s">
        <v>694</v>
      </c>
      <c r="I40" s="6"/>
    </row>
    <row r="41" spans="1:9" s="10" customFormat="1" ht="30" x14ac:dyDescent="0.25">
      <c r="A41" s="65" t="s">
        <v>130</v>
      </c>
      <c r="B41" s="77" t="s">
        <v>111</v>
      </c>
      <c r="C41" s="76" t="s">
        <v>692</v>
      </c>
      <c r="D41" s="31" t="s">
        <v>694</v>
      </c>
      <c r="E41" s="31" t="s">
        <v>694</v>
      </c>
      <c r="F41" s="36" t="s">
        <v>694</v>
      </c>
      <c r="G41" s="25" t="s">
        <v>694</v>
      </c>
      <c r="H41" s="37" t="s">
        <v>694</v>
      </c>
      <c r="I41" s="6"/>
    </row>
    <row r="42" spans="1:9" s="10" customFormat="1" ht="30" x14ac:dyDescent="0.25">
      <c r="A42" s="65" t="s">
        <v>131</v>
      </c>
      <c r="B42" s="77" t="s">
        <v>112</v>
      </c>
      <c r="C42" s="76" t="s">
        <v>692</v>
      </c>
      <c r="D42" s="31" t="s">
        <v>694</v>
      </c>
      <c r="E42" s="31" t="s">
        <v>694</v>
      </c>
      <c r="F42" s="36" t="s">
        <v>694</v>
      </c>
      <c r="G42" s="25" t="s">
        <v>694</v>
      </c>
      <c r="H42" s="37" t="s">
        <v>694</v>
      </c>
      <c r="I42" s="6"/>
    </row>
    <row r="43" spans="1:9" s="10" customFormat="1" x14ac:dyDescent="0.25">
      <c r="A43" s="65" t="s">
        <v>85</v>
      </c>
      <c r="B43" s="66" t="s">
        <v>113</v>
      </c>
      <c r="C43" s="76" t="s">
        <v>692</v>
      </c>
      <c r="D43" s="31" t="s">
        <v>694</v>
      </c>
      <c r="E43" s="31" t="s">
        <v>694</v>
      </c>
      <c r="F43" s="36" t="s">
        <v>694</v>
      </c>
      <c r="G43" s="25" t="s">
        <v>694</v>
      </c>
      <c r="H43" s="37" t="s">
        <v>694</v>
      </c>
      <c r="I43" s="6"/>
    </row>
    <row r="44" spans="1:9" s="10" customFormat="1" x14ac:dyDescent="0.25">
      <c r="A44" s="65" t="s">
        <v>87</v>
      </c>
      <c r="B44" s="66" t="s">
        <v>114</v>
      </c>
      <c r="C44" s="76" t="s">
        <v>692</v>
      </c>
      <c r="D44" s="31">
        <f>D38*96.06/100</f>
        <v>1453.3758597420001</v>
      </c>
      <c r="E44" s="31">
        <v>1486.9681616099999</v>
      </c>
      <c r="F44" s="36">
        <f t="shared" si="0"/>
        <v>33.592301867999822</v>
      </c>
      <c r="G44" s="25">
        <f t="shared" ref="G44:G107" si="1">F44/D44*100</f>
        <v>2.3113292850455802</v>
      </c>
      <c r="H44" s="37" t="s">
        <v>694</v>
      </c>
      <c r="I44" s="6"/>
    </row>
    <row r="45" spans="1:9" s="10" customFormat="1" x14ac:dyDescent="0.25">
      <c r="A45" s="65" t="s">
        <v>88</v>
      </c>
      <c r="B45" s="66" t="s">
        <v>115</v>
      </c>
      <c r="C45" s="76" t="s">
        <v>692</v>
      </c>
      <c r="D45" s="31" t="s">
        <v>694</v>
      </c>
      <c r="E45" s="31" t="s">
        <v>694</v>
      </c>
      <c r="F45" s="36" t="s">
        <v>694</v>
      </c>
      <c r="G45" s="25" t="s">
        <v>694</v>
      </c>
      <c r="H45" s="37" t="s">
        <v>694</v>
      </c>
      <c r="I45" s="6"/>
    </row>
    <row r="46" spans="1:9" s="10" customFormat="1" x14ac:dyDescent="0.25">
      <c r="A46" s="65" t="s">
        <v>90</v>
      </c>
      <c r="B46" s="66" t="s">
        <v>117</v>
      </c>
      <c r="C46" s="76" t="s">
        <v>692</v>
      </c>
      <c r="D46" s="31">
        <f>D38*0.28/100</f>
        <v>4.2363651960000004</v>
      </c>
      <c r="E46" s="31">
        <v>13.03760684</v>
      </c>
      <c r="F46" s="36">
        <f t="shared" si="0"/>
        <v>8.801241644000001</v>
      </c>
      <c r="G46" s="25">
        <f t="shared" si="1"/>
        <v>207.75455459576958</v>
      </c>
      <c r="H46" s="37" t="s">
        <v>694</v>
      </c>
      <c r="I46" s="6"/>
    </row>
    <row r="47" spans="1:9" s="10" customFormat="1" x14ac:dyDescent="0.25">
      <c r="A47" s="65" t="s">
        <v>100</v>
      </c>
      <c r="B47" s="66" t="s">
        <v>119</v>
      </c>
      <c r="C47" s="76" t="s">
        <v>692</v>
      </c>
      <c r="D47" s="31" t="s">
        <v>694</v>
      </c>
      <c r="E47" s="31" t="s">
        <v>694</v>
      </c>
      <c r="F47" s="36" t="s">
        <v>694</v>
      </c>
      <c r="G47" s="25" t="s">
        <v>694</v>
      </c>
      <c r="H47" s="37" t="s">
        <v>694</v>
      </c>
      <c r="I47" s="6"/>
    </row>
    <row r="48" spans="1:9" s="10" customFormat="1" ht="15.75" customHeight="1" x14ac:dyDescent="0.25">
      <c r="A48" s="65" t="s">
        <v>102</v>
      </c>
      <c r="B48" s="66" t="s">
        <v>121</v>
      </c>
      <c r="C48" s="76" t="s">
        <v>692</v>
      </c>
      <c r="D48" s="31" t="s">
        <v>694</v>
      </c>
      <c r="E48" s="31" t="s">
        <v>694</v>
      </c>
      <c r="F48" s="36" t="s">
        <v>694</v>
      </c>
      <c r="G48" s="25" t="s">
        <v>694</v>
      </c>
      <c r="H48" s="37" t="s">
        <v>694</v>
      </c>
      <c r="I48" s="6"/>
    </row>
    <row r="49" spans="1:9" s="10" customFormat="1" ht="30" x14ac:dyDescent="0.25">
      <c r="A49" s="65" t="s">
        <v>132</v>
      </c>
      <c r="B49" s="68" t="s">
        <v>123</v>
      </c>
      <c r="C49" s="76" t="s">
        <v>692</v>
      </c>
      <c r="D49" s="31" t="s">
        <v>694</v>
      </c>
      <c r="E49" s="31" t="s">
        <v>694</v>
      </c>
      <c r="F49" s="36" t="s">
        <v>694</v>
      </c>
      <c r="G49" s="25" t="s">
        <v>694</v>
      </c>
      <c r="H49" s="37" t="s">
        <v>694</v>
      </c>
      <c r="I49" s="6"/>
    </row>
    <row r="50" spans="1:9" s="10" customFormat="1" x14ac:dyDescent="0.25">
      <c r="A50" s="65" t="s">
        <v>133</v>
      </c>
      <c r="B50" s="77" t="s">
        <v>48</v>
      </c>
      <c r="C50" s="76" t="s">
        <v>692</v>
      </c>
      <c r="D50" s="31" t="s">
        <v>694</v>
      </c>
      <c r="E50" s="31" t="s">
        <v>694</v>
      </c>
      <c r="F50" s="36" t="s">
        <v>694</v>
      </c>
      <c r="G50" s="25" t="s">
        <v>694</v>
      </c>
      <c r="H50" s="37" t="s">
        <v>694</v>
      </c>
      <c r="I50" s="6"/>
    </row>
    <row r="51" spans="1:9" s="10" customFormat="1" x14ac:dyDescent="0.25">
      <c r="A51" s="65" t="s">
        <v>134</v>
      </c>
      <c r="B51" s="77" t="s">
        <v>49</v>
      </c>
      <c r="C51" s="76" t="s">
        <v>692</v>
      </c>
      <c r="D51" s="31" t="s">
        <v>694</v>
      </c>
      <c r="E51" s="31" t="s">
        <v>694</v>
      </c>
      <c r="F51" s="36" t="s">
        <v>694</v>
      </c>
      <c r="G51" s="25" t="s">
        <v>694</v>
      </c>
      <c r="H51" s="37" t="s">
        <v>694</v>
      </c>
      <c r="I51" s="6"/>
    </row>
    <row r="52" spans="1:9" s="10" customFormat="1" x14ac:dyDescent="0.25">
      <c r="A52" s="65" t="s">
        <v>135</v>
      </c>
      <c r="B52" s="66" t="s">
        <v>127</v>
      </c>
      <c r="C52" s="76" t="s">
        <v>692</v>
      </c>
      <c r="D52" s="31">
        <f>D38*3.66/100</f>
        <v>55.375345062000008</v>
      </c>
      <c r="E52" s="31">
        <v>15.95591462</v>
      </c>
      <c r="F52" s="36">
        <f t="shared" si="0"/>
        <v>-39.419430442000007</v>
      </c>
      <c r="G52" s="25">
        <f t="shared" si="1"/>
        <v>-71.185886783847124</v>
      </c>
      <c r="H52" s="37" t="s">
        <v>694</v>
      </c>
      <c r="I52" s="6"/>
    </row>
    <row r="53" spans="1:9" s="10" customFormat="1" x14ac:dyDescent="0.25">
      <c r="A53" s="65" t="s">
        <v>136</v>
      </c>
      <c r="B53" s="78" t="s">
        <v>137</v>
      </c>
      <c r="C53" s="76" t="s">
        <v>692</v>
      </c>
      <c r="D53" s="31">
        <f>D54+D55+D60+D61</f>
        <v>843.71475999999996</v>
      </c>
      <c r="E53" s="31">
        <f>E54+E55+E60+E61</f>
        <v>834.32061999999996</v>
      </c>
      <c r="F53" s="36">
        <f t="shared" si="0"/>
        <v>-9.3941399999999931</v>
      </c>
      <c r="G53" s="25">
        <f t="shared" si="1"/>
        <v>-1.1134260588258516</v>
      </c>
      <c r="H53" s="37" t="s">
        <v>694</v>
      </c>
      <c r="I53" s="6"/>
    </row>
    <row r="54" spans="1:9" s="10" customFormat="1" x14ac:dyDescent="0.25">
      <c r="A54" s="65" t="s">
        <v>129</v>
      </c>
      <c r="B54" s="77" t="s">
        <v>138</v>
      </c>
      <c r="C54" s="76" t="s">
        <v>692</v>
      </c>
      <c r="D54" s="31">
        <v>11.43656</v>
      </c>
      <c r="E54" s="31">
        <v>13.65316664</v>
      </c>
      <c r="F54" s="36">
        <f t="shared" si="0"/>
        <v>2.2166066400000002</v>
      </c>
      <c r="G54" s="25">
        <f t="shared" si="1"/>
        <v>19.381760249585543</v>
      </c>
      <c r="H54" s="37" t="s">
        <v>694</v>
      </c>
      <c r="I54" s="6"/>
    </row>
    <row r="55" spans="1:9" s="10" customFormat="1" x14ac:dyDescent="0.25">
      <c r="A55" s="65" t="s">
        <v>130</v>
      </c>
      <c r="B55" s="69" t="s">
        <v>139</v>
      </c>
      <c r="C55" s="76" t="s">
        <v>692</v>
      </c>
      <c r="D55" s="31">
        <v>786.05229999999995</v>
      </c>
      <c r="E55" s="31">
        <f>E56</f>
        <v>770.33203946000003</v>
      </c>
      <c r="F55" s="36">
        <f t="shared" si="0"/>
        <v>-15.720260539999913</v>
      </c>
      <c r="G55" s="25">
        <f t="shared" si="1"/>
        <v>-1.9999000753512093</v>
      </c>
      <c r="H55" s="37" t="s">
        <v>694</v>
      </c>
      <c r="I55" s="6"/>
    </row>
    <row r="56" spans="1:9" s="10" customFormat="1" x14ac:dyDescent="0.25">
      <c r="A56" s="65" t="s">
        <v>140</v>
      </c>
      <c r="B56" s="79" t="s">
        <v>141</v>
      </c>
      <c r="C56" s="76" t="s">
        <v>692</v>
      </c>
      <c r="D56" s="31">
        <v>786.05229999999995</v>
      </c>
      <c r="E56" s="31">
        <f>E57</f>
        <v>770.33203946000003</v>
      </c>
      <c r="F56" s="36">
        <f t="shared" si="0"/>
        <v>-15.720260539999913</v>
      </c>
      <c r="G56" s="25">
        <f t="shared" si="1"/>
        <v>-1.9999000753512093</v>
      </c>
      <c r="H56" s="37" t="s">
        <v>694</v>
      </c>
      <c r="I56" s="6"/>
    </row>
    <row r="57" spans="1:9" s="10" customFormat="1" ht="30" x14ac:dyDescent="0.25">
      <c r="A57" s="65" t="s">
        <v>142</v>
      </c>
      <c r="B57" s="80" t="s">
        <v>143</v>
      </c>
      <c r="C57" s="76" t="s">
        <v>692</v>
      </c>
      <c r="D57" s="31">
        <v>786.05229999999995</v>
      </c>
      <c r="E57" s="31">
        <v>770.33203946000003</v>
      </c>
      <c r="F57" s="36">
        <f t="shared" si="0"/>
        <v>-15.720260539999913</v>
      </c>
      <c r="G57" s="25">
        <f t="shared" si="1"/>
        <v>-1.9999000753512093</v>
      </c>
      <c r="H57" s="37" t="s">
        <v>694</v>
      </c>
      <c r="I57" s="6"/>
    </row>
    <row r="58" spans="1:9" s="10" customFormat="1" x14ac:dyDescent="0.25">
      <c r="A58" s="65" t="s">
        <v>144</v>
      </c>
      <c r="B58" s="80" t="s">
        <v>145</v>
      </c>
      <c r="C58" s="76" t="s">
        <v>692</v>
      </c>
      <c r="D58" s="31" t="s">
        <v>694</v>
      </c>
      <c r="E58" s="31" t="s">
        <v>694</v>
      </c>
      <c r="F58" s="36" t="s">
        <v>694</v>
      </c>
      <c r="G58" s="25" t="s">
        <v>694</v>
      </c>
      <c r="H58" s="30" t="s">
        <v>694</v>
      </c>
      <c r="I58" s="6"/>
    </row>
    <row r="59" spans="1:9" s="10" customFormat="1" ht="15.75" customHeight="1" x14ac:dyDescent="0.25">
      <c r="A59" s="65" t="s">
        <v>146</v>
      </c>
      <c r="B59" s="79" t="s">
        <v>147</v>
      </c>
      <c r="C59" s="76" t="s">
        <v>692</v>
      </c>
      <c r="D59" s="31" t="s">
        <v>694</v>
      </c>
      <c r="E59" s="31" t="s">
        <v>694</v>
      </c>
      <c r="F59" s="36" t="s">
        <v>694</v>
      </c>
      <c r="G59" s="25" t="s">
        <v>694</v>
      </c>
      <c r="H59" s="30" t="s">
        <v>694</v>
      </c>
      <c r="I59" s="6"/>
    </row>
    <row r="60" spans="1:9" s="10" customFormat="1" x14ac:dyDescent="0.25">
      <c r="A60" s="65" t="s">
        <v>131</v>
      </c>
      <c r="B60" s="69" t="s">
        <v>148</v>
      </c>
      <c r="C60" s="76" t="s">
        <v>692</v>
      </c>
      <c r="D60" s="31">
        <v>2.3311899999999999</v>
      </c>
      <c r="E60" s="31">
        <v>3.2531784300000002</v>
      </c>
      <c r="F60" s="36">
        <f t="shared" si="0"/>
        <v>0.9219884300000003</v>
      </c>
      <c r="G60" s="25">
        <f t="shared" si="1"/>
        <v>39.550119466881739</v>
      </c>
      <c r="H60" s="30" t="s">
        <v>694</v>
      </c>
      <c r="I60" s="6"/>
    </row>
    <row r="61" spans="1:9" s="10" customFormat="1" x14ac:dyDescent="0.25">
      <c r="A61" s="65" t="s">
        <v>149</v>
      </c>
      <c r="B61" s="69" t="s">
        <v>150</v>
      </c>
      <c r="C61" s="76" t="s">
        <v>692</v>
      </c>
      <c r="D61" s="31">
        <v>43.894710000000003</v>
      </c>
      <c r="E61" s="31">
        <v>47.082235469999937</v>
      </c>
      <c r="F61" s="36">
        <f t="shared" si="0"/>
        <v>3.1875254699999331</v>
      </c>
      <c r="G61" s="25">
        <f t="shared" si="1"/>
        <v>7.2617531133021105</v>
      </c>
      <c r="H61" s="30" t="s">
        <v>694</v>
      </c>
      <c r="I61" s="6"/>
    </row>
    <row r="62" spans="1:9" s="10" customFormat="1" x14ac:dyDescent="0.25">
      <c r="A62" s="65" t="s">
        <v>151</v>
      </c>
      <c r="B62" s="78" t="s">
        <v>152</v>
      </c>
      <c r="C62" s="76" t="s">
        <v>692</v>
      </c>
      <c r="D62" s="31">
        <f>D67</f>
        <v>32.126899999999999</v>
      </c>
      <c r="E62" s="31">
        <f>E67</f>
        <v>2.98437909</v>
      </c>
      <c r="F62" s="36">
        <f t="shared" si="0"/>
        <v>-29.142520909999998</v>
      </c>
      <c r="G62" s="25">
        <f t="shared" si="1"/>
        <v>-90.710653408825621</v>
      </c>
      <c r="H62" s="30" t="s">
        <v>694</v>
      </c>
      <c r="I62" s="6"/>
    </row>
    <row r="63" spans="1:9" s="10" customFormat="1" ht="30" x14ac:dyDescent="0.25">
      <c r="A63" s="65" t="s">
        <v>153</v>
      </c>
      <c r="B63" s="77" t="s">
        <v>154</v>
      </c>
      <c r="C63" s="76" t="s">
        <v>692</v>
      </c>
      <c r="D63" s="31" t="s">
        <v>694</v>
      </c>
      <c r="E63" s="31" t="s">
        <v>694</v>
      </c>
      <c r="F63" s="36" t="s">
        <v>694</v>
      </c>
      <c r="G63" s="25" t="s">
        <v>694</v>
      </c>
      <c r="H63" s="30" t="s">
        <v>694</v>
      </c>
      <c r="I63" s="6"/>
    </row>
    <row r="64" spans="1:9" s="10" customFormat="1" ht="30" x14ac:dyDescent="0.25">
      <c r="A64" s="65" t="s">
        <v>155</v>
      </c>
      <c r="B64" s="77" t="s">
        <v>156</v>
      </c>
      <c r="C64" s="76" t="s">
        <v>692</v>
      </c>
      <c r="D64" s="31" t="s">
        <v>694</v>
      </c>
      <c r="E64" s="31" t="s">
        <v>694</v>
      </c>
      <c r="F64" s="36" t="s">
        <v>694</v>
      </c>
      <c r="G64" s="25" t="s">
        <v>694</v>
      </c>
      <c r="H64" s="30" t="s">
        <v>694</v>
      </c>
      <c r="I64" s="6"/>
    </row>
    <row r="65" spans="1:9" s="10" customFormat="1" x14ac:dyDescent="0.25">
      <c r="A65" s="65" t="s">
        <v>157</v>
      </c>
      <c r="B65" s="69" t="s">
        <v>158</v>
      </c>
      <c r="C65" s="76" t="s">
        <v>692</v>
      </c>
      <c r="D65" s="31" t="s">
        <v>694</v>
      </c>
      <c r="E65" s="31" t="s">
        <v>694</v>
      </c>
      <c r="F65" s="36" t="s">
        <v>694</v>
      </c>
      <c r="G65" s="25" t="s">
        <v>694</v>
      </c>
      <c r="H65" s="30" t="s">
        <v>694</v>
      </c>
      <c r="I65" s="6"/>
    </row>
    <row r="66" spans="1:9" s="10" customFormat="1" x14ac:dyDescent="0.25">
      <c r="A66" s="65" t="s">
        <v>159</v>
      </c>
      <c r="B66" s="69" t="s">
        <v>160</v>
      </c>
      <c r="C66" s="76" t="s">
        <v>692</v>
      </c>
      <c r="D66" s="31" t="s">
        <v>694</v>
      </c>
      <c r="E66" s="31" t="s">
        <v>694</v>
      </c>
      <c r="F66" s="36" t="s">
        <v>694</v>
      </c>
      <c r="G66" s="25" t="s">
        <v>694</v>
      </c>
      <c r="H66" s="30" t="s">
        <v>694</v>
      </c>
      <c r="I66" s="6"/>
    </row>
    <row r="67" spans="1:9" s="10" customFormat="1" x14ac:dyDescent="0.25">
      <c r="A67" s="65" t="s">
        <v>161</v>
      </c>
      <c r="B67" s="69" t="s">
        <v>162</v>
      </c>
      <c r="C67" s="76" t="s">
        <v>692</v>
      </c>
      <c r="D67" s="31">
        <v>32.126899999999999</v>
      </c>
      <c r="E67" s="31">
        <v>2.98437909</v>
      </c>
      <c r="F67" s="36">
        <f t="shared" si="0"/>
        <v>-29.142520909999998</v>
      </c>
      <c r="G67" s="25">
        <f t="shared" si="1"/>
        <v>-90.710653408825621</v>
      </c>
      <c r="H67" s="30" t="s">
        <v>694</v>
      </c>
      <c r="I67" s="6"/>
    </row>
    <row r="68" spans="1:9" s="10" customFormat="1" x14ac:dyDescent="0.25">
      <c r="A68" s="65" t="s">
        <v>163</v>
      </c>
      <c r="B68" s="78" t="s">
        <v>164</v>
      </c>
      <c r="C68" s="76" t="s">
        <v>692</v>
      </c>
      <c r="D68" s="31">
        <f>250.05954+77.08597</f>
        <v>327.14551</v>
      </c>
      <c r="E68" s="81">
        <v>382.54680999999999</v>
      </c>
      <c r="F68" s="36">
        <f t="shared" si="0"/>
        <v>55.401299999999992</v>
      </c>
      <c r="G68" s="25">
        <f t="shared" si="1"/>
        <v>16.934757869670896</v>
      </c>
      <c r="H68" s="30" t="s">
        <v>694</v>
      </c>
      <c r="I68" s="6"/>
    </row>
    <row r="69" spans="1:9" s="10" customFormat="1" x14ac:dyDescent="0.25">
      <c r="A69" s="65" t="s">
        <v>165</v>
      </c>
      <c r="B69" s="78" t="s">
        <v>166</v>
      </c>
      <c r="C69" s="76" t="s">
        <v>692</v>
      </c>
      <c r="D69" s="31">
        <v>174.73988</v>
      </c>
      <c r="E69" s="81">
        <v>193.13786901</v>
      </c>
      <c r="F69" s="36">
        <f t="shared" si="0"/>
        <v>18.397989010000003</v>
      </c>
      <c r="G69" s="25">
        <f t="shared" si="1"/>
        <v>10.52878656549381</v>
      </c>
      <c r="H69" s="30" t="s">
        <v>694</v>
      </c>
      <c r="I69" s="6"/>
    </row>
    <row r="70" spans="1:9" s="10" customFormat="1" x14ac:dyDescent="0.25">
      <c r="A70" s="65" t="s">
        <v>167</v>
      </c>
      <c r="B70" s="78" t="s">
        <v>168</v>
      </c>
      <c r="C70" s="76" t="s">
        <v>692</v>
      </c>
      <c r="D70" s="31">
        <f>D71+D72</f>
        <v>35.634799995798296</v>
      </c>
      <c r="E70" s="31">
        <f>E71+E72</f>
        <v>51.336349980000001</v>
      </c>
      <c r="F70" s="36">
        <f t="shared" si="0"/>
        <v>15.701549984201705</v>
      </c>
      <c r="G70" s="25">
        <f t="shared" si="1"/>
        <v>44.062405250073176</v>
      </c>
      <c r="H70" s="30" t="s">
        <v>694</v>
      </c>
      <c r="I70" s="6"/>
    </row>
    <row r="71" spans="1:9" s="10" customFormat="1" x14ac:dyDescent="0.25">
      <c r="A71" s="65" t="s">
        <v>92</v>
      </c>
      <c r="B71" s="69" t="s">
        <v>169</v>
      </c>
      <c r="C71" s="76" t="s">
        <v>692</v>
      </c>
      <c r="D71" s="31">
        <v>31.864598895798299</v>
      </c>
      <c r="E71" s="31">
        <v>46.314209980000001</v>
      </c>
      <c r="F71" s="36">
        <f t="shared" si="0"/>
        <v>14.449611084201702</v>
      </c>
      <c r="G71" s="25">
        <f t="shared" si="1"/>
        <v>45.34691031716406</v>
      </c>
      <c r="H71" s="30" t="s">
        <v>694</v>
      </c>
      <c r="I71" s="6"/>
    </row>
    <row r="72" spans="1:9" s="10" customFormat="1" x14ac:dyDescent="0.25">
      <c r="A72" s="65" t="s">
        <v>96</v>
      </c>
      <c r="B72" s="69" t="s">
        <v>170</v>
      </c>
      <c r="C72" s="76" t="s">
        <v>692</v>
      </c>
      <c r="D72" s="31">
        <v>3.7702011</v>
      </c>
      <c r="E72" s="31">
        <v>5.0221400000000003</v>
      </c>
      <c r="F72" s="36">
        <f t="shared" si="0"/>
        <v>1.2519389000000003</v>
      </c>
      <c r="G72" s="25">
        <f t="shared" si="1"/>
        <v>33.20615709331792</v>
      </c>
      <c r="H72" s="30" t="s">
        <v>694</v>
      </c>
      <c r="I72" s="6"/>
    </row>
    <row r="73" spans="1:9" s="10" customFormat="1" x14ac:dyDescent="0.25">
      <c r="A73" s="65" t="s">
        <v>171</v>
      </c>
      <c r="B73" s="78" t="s">
        <v>172</v>
      </c>
      <c r="C73" s="76" t="s">
        <v>692</v>
      </c>
      <c r="D73" s="31">
        <f>D75</f>
        <v>0</v>
      </c>
      <c r="E73" s="31">
        <f>E74+E75+E76</f>
        <v>0.14918000000000001</v>
      </c>
      <c r="F73" s="31">
        <v>0</v>
      </c>
      <c r="G73" s="22">
        <v>0</v>
      </c>
      <c r="H73" s="30" t="s">
        <v>694</v>
      </c>
      <c r="I73" s="6"/>
    </row>
    <row r="74" spans="1:9" s="10" customFormat="1" x14ac:dyDescent="0.25">
      <c r="A74" s="65" t="s">
        <v>173</v>
      </c>
      <c r="B74" s="69" t="s">
        <v>174</v>
      </c>
      <c r="C74" s="76" t="s">
        <v>692</v>
      </c>
      <c r="D74" s="31">
        <v>0</v>
      </c>
      <c r="E74" s="31">
        <v>0</v>
      </c>
      <c r="F74" s="31">
        <v>0</v>
      </c>
      <c r="G74" s="22">
        <v>0</v>
      </c>
      <c r="H74" s="30" t="s">
        <v>694</v>
      </c>
      <c r="I74" s="6"/>
    </row>
    <row r="75" spans="1:9" s="10" customFormat="1" x14ac:dyDescent="0.25">
      <c r="A75" s="65" t="s">
        <v>175</v>
      </c>
      <c r="B75" s="69" t="s">
        <v>176</v>
      </c>
      <c r="C75" s="76" t="s">
        <v>692</v>
      </c>
      <c r="D75" s="38">
        <v>0</v>
      </c>
      <c r="E75" s="31">
        <v>0.14918000000000001</v>
      </c>
      <c r="F75" s="31">
        <v>0</v>
      </c>
      <c r="G75" s="22">
        <v>0</v>
      </c>
      <c r="H75" s="30" t="s">
        <v>694</v>
      </c>
      <c r="I75" s="6"/>
    </row>
    <row r="76" spans="1:9" s="10" customFormat="1" ht="16.5" thickBot="1" x14ac:dyDescent="0.3">
      <c r="A76" s="82" t="s">
        <v>177</v>
      </c>
      <c r="B76" s="83" t="s">
        <v>178</v>
      </c>
      <c r="C76" s="84" t="s">
        <v>692</v>
      </c>
      <c r="D76" s="39">
        <v>0</v>
      </c>
      <c r="E76" s="32">
        <v>0</v>
      </c>
      <c r="F76" s="32">
        <v>0</v>
      </c>
      <c r="G76" s="23">
        <v>0</v>
      </c>
      <c r="H76" s="33" t="s">
        <v>694</v>
      </c>
      <c r="I76" s="6"/>
    </row>
    <row r="77" spans="1:9" s="10" customFormat="1" x14ac:dyDescent="0.25">
      <c r="A77" s="62" t="s">
        <v>179</v>
      </c>
      <c r="B77" s="85" t="s">
        <v>180</v>
      </c>
      <c r="C77" s="86" t="s">
        <v>692</v>
      </c>
      <c r="D77" s="36">
        <f>D80</f>
        <v>99.625710004201721</v>
      </c>
      <c r="E77" s="36">
        <f>E80</f>
        <v>88.609650020000004</v>
      </c>
      <c r="F77" s="36">
        <f t="shared" si="0"/>
        <v>-11.016059984201718</v>
      </c>
      <c r="G77" s="25">
        <f t="shared" si="1"/>
        <v>-11.057446901745658</v>
      </c>
      <c r="H77" s="36" t="s">
        <v>694</v>
      </c>
      <c r="I77" s="6"/>
    </row>
    <row r="78" spans="1:9" s="10" customFormat="1" x14ac:dyDescent="0.25">
      <c r="A78" s="65" t="s">
        <v>181</v>
      </c>
      <c r="B78" s="69" t="s">
        <v>182</v>
      </c>
      <c r="C78" s="76" t="s">
        <v>692</v>
      </c>
      <c r="D78" s="31" t="s">
        <v>694</v>
      </c>
      <c r="E78" s="31" t="s">
        <v>694</v>
      </c>
      <c r="F78" s="31" t="s">
        <v>694</v>
      </c>
      <c r="G78" s="22" t="s">
        <v>694</v>
      </c>
      <c r="H78" s="31" t="s">
        <v>694</v>
      </c>
      <c r="I78" s="6"/>
    </row>
    <row r="79" spans="1:9" s="10" customFormat="1" x14ac:dyDescent="0.25">
      <c r="A79" s="65" t="s">
        <v>183</v>
      </c>
      <c r="B79" s="69" t="s">
        <v>184</v>
      </c>
      <c r="C79" s="76" t="s">
        <v>692</v>
      </c>
      <c r="D79" s="38" t="s">
        <v>694</v>
      </c>
      <c r="E79" s="31" t="s">
        <v>694</v>
      </c>
      <c r="F79" s="31" t="s">
        <v>694</v>
      </c>
      <c r="G79" s="22" t="s">
        <v>694</v>
      </c>
      <c r="H79" s="31" t="s">
        <v>694</v>
      </c>
      <c r="I79" s="6"/>
    </row>
    <row r="80" spans="1:9" s="10" customFormat="1" ht="16.5" thickBot="1" x14ac:dyDescent="0.3">
      <c r="A80" s="70" t="s">
        <v>185</v>
      </c>
      <c r="B80" s="87" t="s">
        <v>186</v>
      </c>
      <c r="C80" s="88" t="s">
        <v>692</v>
      </c>
      <c r="D80" s="32">
        <f>135.26051-D70</f>
        <v>99.625710004201721</v>
      </c>
      <c r="E80" s="32">
        <f>139.946-E70</f>
        <v>88.609650020000004</v>
      </c>
      <c r="F80" s="32">
        <f t="shared" si="0"/>
        <v>-11.016059984201718</v>
      </c>
      <c r="G80" s="23">
        <f t="shared" si="1"/>
        <v>-11.057446901745658</v>
      </c>
      <c r="H80" s="33" t="s">
        <v>694</v>
      </c>
      <c r="I80" s="6"/>
    </row>
    <row r="81" spans="1:9" s="10" customFormat="1" x14ac:dyDescent="0.25">
      <c r="A81" s="73" t="s">
        <v>187</v>
      </c>
      <c r="B81" s="74" t="s">
        <v>188</v>
      </c>
      <c r="C81" s="75" t="s">
        <v>692</v>
      </c>
      <c r="D81" s="36">
        <f>D23-D38</f>
        <v>176.63663632719977</v>
      </c>
      <c r="E81" s="36">
        <f>E23-E38</f>
        <v>191.59229602128016</v>
      </c>
      <c r="F81" s="36">
        <f t="shared" si="0"/>
        <v>14.955659694080396</v>
      </c>
      <c r="G81" s="25">
        <f t="shared" si="1"/>
        <v>8.4669069820695047</v>
      </c>
      <c r="H81" s="37" t="s">
        <v>694</v>
      </c>
      <c r="I81" s="6"/>
    </row>
    <row r="82" spans="1:9" s="10" customFormat="1" x14ac:dyDescent="0.25">
      <c r="A82" s="65" t="s">
        <v>189</v>
      </c>
      <c r="B82" s="66" t="s">
        <v>109</v>
      </c>
      <c r="C82" s="76" t="s">
        <v>692</v>
      </c>
      <c r="D82" s="31" t="s">
        <v>694</v>
      </c>
      <c r="E82" s="31" t="s">
        <v>694</v>
      </c>
      <c r="F82" s="31" t="s">
        <v>694</v>
      </c>
      <c r="G82" s="22" t="s">
        <v>694</v>
      </c>
      <c r="H82" s="37" t="s">
        <v>694</v>
      </c>
      <c r="I82" s="6"/>
    </row>
    <row r="83" spans="1:9" s="10" customFormat="1" ht="30" x14ac:dyDescent="0.25">
      <c r="A83" s="65" t="s">
        <v>190</v>
      </c>
      <c r="B83" s="77" t="s">
        <v>110</v>
      </c>
      <c r="C83" s="76" t="s">
        <v>692</v>
      </c>
      <c r="D83" s="31" t="s">
        <v>694</v>
      </c>
      <c r="E83" s="31" t="s">
        <v>694</v>
      </c>
      <c r="F83" s="31" t="s">
        <v>694</v>
      </c>
      <c r="G83" s="22" t="s">
        <v>694</v>
      </c>
      <c r="H83" s="37" t="s">
        <v>694</v>
      </c>
      <c r="I83" s="6"/>
    </row>
    <row r="84" spans="1:9" s="10" customFormat="1" ht="30" x14ac:dyDescent="0.25">
      <c r="A84" s="65" t="s">
        <v>191</v>
      </c>
      <c r="B84" s="77" t="s">
        <v>111</v>
      </c>
      <c r="C84" s="76" t="s">
        <v>692</v>
      </c>
      <c r="D84" s="31" t="s">
        <v>694</v>
      </c>
      <c r="E84" s="31" t="s">
        <v>694</v>
      </c>
      <c r="F84" s="31" t="s">
        <v>694</v>
      </c>
      <c r="G84" s="22" t="s">
        <v>694</v>
      </c>
      <c r="H84" s="37" t="s">
        <v>694</v>
      </c>
      <c r="I84" s="6"/>
    </row>
    <row r="85" spans="1:9" s="10" customFormat="1" ht="30" x14ac:dyDescent="0.25">
      <c r="A85" s="65" t="s">
        <v>192</v>
      </c>
      <c r="B85" s="77" t="s">
        <v>112</v>
      </c>
      <c r="C85" s="76" t="s">
        <v>692</v>
      </c>
      <c r="D85" s="31" t="s">
        <v>694</v>
      </c>
      <c r="E85" s="31" t="s">
        <v>694</v>
      </c>
      <c r="F85" s="31" t="s">
        <v>694</v>
      </c>
      <c r="G85" s="22" t="s">
        <v>694</v>
      </c>
      <c r="H85" s="37" t="s">
        <v>694</v>
      </c>
      <c r="I85" s="6"/>
    </row>
    <row r="86" spans="1:9" s="10" customFormat="1" x14ac:dyDescent="0.25">
      <c r="A86" s="65" t="s">
        <v>193</v>
      </c>
      <c r="B86" s="66" t="s">
        <v>113</v>
      </c>
      <c r="C86" s="76" t="s">
        <v>692</v>
      </c>
      <c r="D86" s="31" t="s">
        <v>694</v>
      </c>
      <c r="E86" s="31" t="s">
        <v>694</v>
      </c>
      <c r="F86" s="31" t="s">
        <v>694</v>
      </c>
      <c r="G86" s="22" t="s">
        <v>694</v>
      </c>
      <c r="H86" s="37" t="s">
        <v>694</v>
      </c>
      <c r="I86" s="6"/>
    </row>
    <row r="87" spans="1:9" s="10" customFormat="1" x14ac:dyDescent="0.25">
      <c r="A87" s="65" t="s">
        <v>194</v>
      </c>
      <c r="B87" s="66" t="s">
        <v>114</v>
      </c>
      <c r="C87" s="76" t="s">
        <v>692</v>
      </c>
      <c r="D87" s="31">
        <v>41.169370000000001</v>
      </c>
      <c r="E87" s="31">
        <v>17.732594201280101</v>
      </c>
      <c r="F87" s="36">
        <f t="shared" si="0"/>
        <v>-23.4367757987199</v>
      </c>
      <c r="G87" s="25">
        <f t="shared" si="1"/>
        <v>-56.927700857991994</v>
      </c>
      <c r="H87" s="37" t="s">
        <v>694</v>
      </c>
      <c r="I87" s="6"/>
    </row>
    <row r="88" spans="1:9" s="10" customFormat="1" x14ac:dyDescent="0.25">
      <c r="A88" s="65" t="s">
        <v>195</v>
      </c>
      <c r="B88" s="66" t="s">
        <v>115</v>
      </c>
      <c r="C88" s="76" t="s">
        <v>692</v>
      </c>
      <c r="D88" s="31" t="s">
        <v>694</v>
      </c>
      <c r="E88" s="31" t="s">
        <v>694</v>
      </c>
      <c r="F88" s="31" t="s">
        <v>694</v>
      </c>
      <c r="G88" s="22" t="s">
        <v>694</v>
      </c>
      <c r="H88" s="37" t="s">
        <v>694</v>
      </c>
      <c r="I88" s="6"/>
    </row>
    <row r="89" spans="1:9" s="10" customFormat="1" x14ac:dyDescent="0.25">
      <c r="A89" s="65" t="s">
        <v>196</v>
      </c>
      <c r="B89" s="66" t="s">
        <v>117</v>
      </c>
      <c r="C89" s="76" t="s">
        <v>692</v>
      </c>
      <c r="D89" s="31">
        <v>87.277900000000002</v>
      </c>
      <c r="E89" s="31">
        <v>61.037734010000001</v>
      </c>
      <c r="F89" s="36">
        <f t="shared" si="0"/>
        <v>-26.240165990000001</v>
      </c>
      <c r="G89" s="25">
        <f t="shared" si="1"/>
        <v>-30.065074881499211</v>
      </c>
      <c r="H89" s="37" t="s">
        <v>694</v>
      </c>
      <c r="I89" s="6"/>
    </row>
    <row r="90" spans="1:9" s="10" customFormat="1" x14ac:dyDescent="0.25">
      <c r="A90" s="65" t="s">
        <v>197</v>
      </c>
      <c r="B90" s="66" t="s">
        <v>119</v>
      </c>
      <c r="C90" s="76" t="s">
        <v>692</v>
      </c>
      <c r="D90" s="31" t="s">
        <v>694</v>
      </c>
      <c r="E90" s="31" t="s">
        <v>694</v>
      </c>
      <c r="F90" s="31" t="s">
        <v>694</v>
      </c>
      <c r="G90" s="22" t="s">
        <v>694</v>
      </c>
      <c r="H90" s="37" t="s">
        <v>694</v>
      </c>
      <c r="I90" s="6"/>
    </row>
    <row r="91" spans="1:9" s="10" customFormat="1" x14ac:dyDescent="0.25">
      <c r="A91" s="65" t="s">
        <v>198</v>
      </c>
      <c r="B91" s="66" t="s">
        <v>121</v>
      </c>
      <c r="C91" s="76" t="s">
        <v>692</v>
      </c>
      <c r="D91" s="31" t="s">
        <v>694</v>
      </c>
      <c r="E91" s="31" t="s">
        <v>694</v>
      </c>
      <c r="F91" s="31" t="s">
        <v>694</v>
      </c>
      <c r="G91" s="22" t="s">
        <v>694</v>
      </c>
      <c r="H91" s="37" t="s">
        <v>694</v>
      </c>
      <c r="I91" s="6"/>
    </row>
    <row r="92" spans="1:9" s="10" customFormat="1" ht="30" x14ac:dyDescent="0.25">
      <c r="A92" s="65" t="s">
        <v>199</v>
      </c>
      <c r="B92" s="68" t="s">
        <v>123</v>
      </c>
      <c r="C92" s="76" t="s">
        <v>692</v>
      </c>
      <c r="D92" s="31" t="s">
        <v>694</v>
      </c>
      <c r="E92" s="31" t="s">
        <v>694</v>
      </c>
      <c r="F92" s="31" t="s">
        <v>694</v>
      </c>
      <c r="G92" s="22" t="s">
        <v>694</v>
      </c>
      <c r="H92" s="37" t="s">
        <v>694</v>
      </c>
      <c r="I92" s="6"/>
    </row>
    <row r="93" spans="1:9" s="10" customFormat="1" x14ac:dyDescent="0.25">
      <c r="A93" s="65" t="s">
        <v>200</v>
      </c>
      <c r="B93" s="77" t="s">
        <v>48</v>
      </c>
      <c r="C93" s="76" t="s">
        <v>692</v>
      </c>
      <c r="D93" s="31" t="s">
        <v>694</v>
      </c>
      <c r="E93" s="31" t="s">
        <v>694</v>
      </c>
      <c r="F93" s="31" t="s">
        <v>694</v>
      </c>
      <c r="G93" s="22" t="s">
        <v>694</v>
      </c>
      <c r="H93" s="37" t="s">
        <v>694</v>
      </c>
      <c r="I93" s="6"/>
    </row>
    <row r="94" spans="1:9" s="10" customFormat="1" x14ac:dyDescent="0.25">
      <c r="A94" s="65" t="s">
        <v>201</v>
      </c>
      <c r="B94" s="69" t="s">
        <v>49</v>
      </c>
      <c r="C94" s="76" t="s">
        <v>692</v>
      </c>
      <c r="D94" s="31" t="s">
        <v>694</v>
      </c>
      <c r="E94" s="31" t="s">
        <v>694</v>
      </c>
      <c r="F94" s="31" t="s">
        <v>694</v>
      </c>
      <c r="G94" s="22" t="s">
        <v>694</v>
      </c>
      <c r="H94" s="37" t="s">
        <v>694</v>
      </c>
      <c r="I94" s="6"/>
    </row>
    <row r="95" spans="1:9" s="10" customFormat="1" x14ac:dyDescent="0.25">
      <c r="A95" s="65" t="s">
        <v>202</v>
      </c>
      <c r="B95" s="66" t="s">
        <v>127</v>
      </c>
      <c r="C95" s="76" t="s">
        <v>692</v>
      </c>
      <c r="D95" s="31">
        <v>48.189360000000001</v>
      </c>
      <c r="E95" s="31">
        <v>112.82196781</v>
      </c>
      <c r="F95" s="36">
        <f t="shared" ref="F95:F109" si="2">E95-D95</f>
        <v>64.632607809999996</v>
      </c>
      <c r="G95" s="25">
        <f t="shared" si="1"/>
        <v>134.12215437183644</v>
      </c>
      <c r="H95" s="37" t="s">
        <v>694</v>
      </c>
      <c r="I95" s="6"/>
    </row>
    <row r="96" spans="1:9" s="10" customFormat="1" x14ac:dyDescent="0.25">
      <c r="A96" s="65" t="s">
        <v>203</v>
      </c>
      <c r="B96" s="49" t="s">
        <v>204</v>
      </c>
      <c r="C96" s="76" t="s">
        <v>692</v>
      </c>
      <c r="D96" s="31">
        <f>D97-D103</f>
        <v>-22.526573999999997</v>
      </c>
      <c r="E96" s="31">
        <f>E97-E103</f>
        <v>-112.4266557</v>
      </c>
      <c r="F96" s="36">
        <f t="shared" si="2"/>
        <v>-89.900081700000001</v>
      </c>
      <c r="G96" s="25">
        <f t="shared" si="1"/>
        <v>399.08457318010284</v>
      </c>
      <c r="H96" s="37" t="s">
        <v>694</v>
      </c>
      <c r="I96" s="6"/>
    </row>
    <row r="97" spans="1:9" s="10" customFormat="1" x14ac:dyDescent="0.25">
      <c r="A97" s="65" t="s">
        <v>5</v>
      </c>
      <c r="B97" s="68" t="s">
        <v>205</v>
      </c>
      <c r="C97" s="76" t="s">
        <v>692</v>
      </c>
      <c r="D97" s="31">
        <f>D99+D102</f>
        <v>65.877369999999999</v>
      </c>
      <c r="E97" s="31">
        <f>E99+E102</f>
        <v>77.088886239999994</v>
      </c>
      <c r="F97" s="36">
        <f t="shared" si="2"/>
        <v>11.211516239999995</v>
      </c>
      <c r="G97" s="25">
        <f t="shared" si="1"/>
        <v>17.018767203365883</v>
      </c>
      <c r="H97" s="37" t="s">
        <v>694</v>
      </c>
      <c r="I97" s="6"/>
    </row>
    <row r="98" spans="1:9" s="10" customFormat="1" x14ac:dyDescent="0.25">
      <c r="A98" s="65" t="s">
        <v>206</v>
      </c>
      <c r="B98" s="77" t="s">
        <v>207</v>
      </c>
      <c r="C98" s="76" t="s">
        <v>692</v>
      </c>
      <c r="D98" s="31" t="s">
        <v>694</v>
      </c>
      <c r="E98" s="31" t="s">
        <v>694</v>
      </c>
      <c r="F98" s="31" t="s">
        <v>694</v>
      </c>
      <c r="G98" s="22" t="s">
        <v>694</v>
      </c>
      <c r="H98" s="37" t="s">
        <v>694</v>
      </c>
      <c r="I98" s="6"/>
    </row>
    <row r="99" spans="1:9" s="10" customFormat="1" x14ac:dyDescent="0.25">
      <c r="A99" s="65" t="s">
        <v>208</v>
      </c>
      <c r="B99" s="77" t="s">
        <v>209</v>
      </c>
      <c r="C99" s="76" t="s">
        <v>692</v>
      </c>
      <c r="D99" s="31">
        <v>28.9</v>
      </c>
      <c r="E99" s="31">
        <v>12.77547781</v>
      </c>
      <c r="F99" s="36">
        <f t="shared" si="2"/>
        <v>-16.12452219</v>
      </c>
      <c r="G99" s="25">
        <f t="shared" si="1"/>
        <v>-55.794194429065747</v>
      </c>
      <c r="H99" s="37" t="s">
        <v>694</v>
      </c>
      <c r="I99" s="6"/>
    </row>
    <row r="100" spans="1:9" s="10" customFormat="1" x14ac:dyDescent="0.25">
      <c r="A100" s="65" t="s">
        <v>210</v>
      </c>
      <c r="B100" s="77" t="s">
        <v>211</v>
      </c>
      <c r="C100" s="76" t="s">
        <v>692</v>
      </c>
      <c r="D100" s="31" t="s">
        <v>694</v>
      </c>
      <c r="E100" s="31" t="s">
        <v>694</v>
      </c>
      <c r="F100" s="31" t="s">
        <v>694</v>
      </c>
      <c r="G100" s="22" t="s">
        <v>694</v>
      </c>
      <c r="H100" s="37" t="s">
        <v>694</v>
      </c>
      <c r="I100" s="6"/>
    </row>
    <row r="101" spans="1:9" s="10" customFormat="1" x14ac:dyDescent="0.25">
      <c r="A101" s="65" t="s">
        <v>212</v>
      </c>
      <c r="B101" s="79" t="s">
        <v>213</v>
      </c>
      <c r="C101" s="76" t="s">
        <v>692</v>
      </c>
      <c r="D101" s="31" t="s">
        <v>694</v>
      </c>
      <c r="E101" s="31" t="s">
        <v>694</v>
      </c>
      <c r="F101" s="31" t="s">
        <v>694</v>
      </c>
      <c r="G101" s="22" t="s">
        <v>694</v>
      </c>
      <c r="H101" s="37" t="s">
        <v>694</v>
      </c>
      <c r="I101" s="6"/>
    </row>
    <row r="102" spans="1:9" s="10" customFormat="1" x14ac:dyDescent="0.25">
      <c r="A102" s="65" t="s">
        <v>214</v>
      </c>
      <c r="B102" s="69" t="s">
        <v>215</v>
      </c>
      <c r="C102" s="76" t="s">
        <v>692</v>
      </c>
      <c r="D102" s="31">
        <f>65.87737-D99</f>
        <v>36.977370000000001</v>
      </c>
      <c r="E102" s="31">
        <v>64.313408429999996</v>
      </c>
      <c r="F102" s="36">
        <f t="shared" si="2"/>
        <v>27.336038429999995</v>
      </c>
      <c r="G102" s="25">
        <f t="shared" si="1"/>
        <v>73.926399930552094</v>
      </c>
      <c r="H102" s="37" t="s">
        <v>694</v>
      </c>
      <c r="I102" s="6"/>
    </row>
    <row r="103" spans="1:9" s="10" customFormat="1" x14ac:dyDescent="0.25">
      <c r="A103" s="65" t="s">
        <v>6</v>
      </c>
      <c r="B103" s="78" t="s">
        <v>172</v>
      </c>
      <c r="C103" s="76" t="s">
        <v>692</v>
      </c>
      <c r="D103" s="31">
        <f>D104+D105+D106+D108</f>
        <v>88.403943999999996</v>
      </c>
      <c r="E103" s="31">
        <f>E104+E105+E106+E108</f>
        <v>189.51554193999999</v>
      </c>
      <c r="F103" s="36">
        <f t="shared" si="2"/>
        <v>101.11159794</v>
      </c>
      <c r="G103" s="25">
        <f t="shared" si="1"/>
        <v>114.37453281496128</v>
      </c>
      <c r="H103" s="37" t="s">
        <v>694</v>
      </c>
      <c r="I103" s="6"/>
    </row>
    <row r="104" spans="1:9" s="10" customFormat="1" x14ac:dyDescent="0.25">
      <c r="A104" s="65" t="s">
        <v>216</v>
      </c>
      <c r="B104" s="69" t="s">
        <v>217</v>
      </c>
      <c r="C104" s="76" t="s">
        <v>692</v>
      </c>
      <c r="D104" s="31">
        <v>35.024493999999997</v>
      </c>
      <c r="E104" s="31">
        <v>39.300156600000001</v>
      </c>
      <c r="F104" s="36">
        <f t="shared" si="2"/>
        <v>4.275662600000004</v>
      </c>
      <c r="G104" s="25">
        <f t="shared" si="1"/>
        <v>12.207635604956932</v>
      </c>
      <c r="H104" s="37" t="s">
        <v>694</v>
      </c>
      <c r="I104" s="6"/>
    </row>
    <row r="105" spans="1:9" s="10" customFormat="1" x14ac:dyDescent="0.25">
      <c r="A105" s="65" t="s">
        <v>218</v>
      </c>
      <c r="B105" s="69" t="s">
        <v>219</v>
      </c>
      <c r="C105" s="76" t="s">
        <v>692</v>
      </c>
      <c r="D105" s="31">
        <v>0.62629999999999997</v>
      </c>
      <c r="E105" s="31">
        <v>0.64852054000000003</v>
      </c>
      <c r="F105" s="36">
        <f t="shared" si="2"/>
        <v>2.2220540000000066E-2</v>
      </c>
      <c r="G105" s="25">
        <f t="shared" si="1"/>
        <v>3.5479067539517914</v>
      </c>
      <c r="H105" s="37" t="s">
        <v>694</v>
      </c>
      <c r="I105" s="6"/>
    </row>
    <row r="106" spans="1:9" s="10" customFormat="1" x14ac:dyDescent="0.25">
      <c r="A106" s="65" t="s">
        <v>220</v>
      </c>
      <c r="B106" s="69" t="s">
        <v>221</v>
      </c>
      <c r="C106" s="76" t="s">
        <v>692</v>
      </c>
      <c r="D106" s="31">
        <f>D107</f>
        <v>25.29</v>
      </c>
      <c r="E106" s="31">
        <f>E107</f>
        <v>33.567735939999999</v>
      </c>
      <c r="F106" s="36">
        <f t="shared" si="2"/>
        <v>8.2777359399999995</v>
      </c>
      <c r="G106" s="25">
        <f t="shared" si="1"/>
        <v>32.731261130881769</v>
      </c>
      <c r="H106" s="37" t="s">
        <v>694</v>
      </c>
      <c r="I106" s="6"/>
    </row>
    <row r="107" spans="1:9" s="10" customFormat="1" x14ac:dyDescent="0.25">
      <c r="A107" s="65" t="s">
        <v>222</v>
      </c>
      <c r="B107" s="79" t="s">
        <v>223</v>
      </c>
      <c r="C107" s="76" t="s">
        <v>692</v>
      </c>
      <c r="D107" s="31">
        <v>25.29</v>
      </c>
      <c r="E107" s="31">
        <v>33.567735939999999</v>
      </c>
      <c r="F107" s="36">
        <f t="shared" si="2"/>
        <v>8.2777359399999995</v>
      </c>
      <c r="G107" s="25">
        <f t="shared" si="1"/>
        <v>32.731261130881769</v>
      </c>
      <c r="H107" s="37" t="s">
        <v>694</v>
      </c>
      <c r="I107" s="6"/>
    </row>
    <row r="108" spans="1:9" s="10" customFormat="1" x14ac:dyDescent="0.25">
      <c r="A108" s="65" t="s">
        <v>224</v>
      </c>
      <c r="B108" s="69" t="s">
        <v>225</v>
      </c>
      <c r="C108" s="76" t="s">
        <v>692</v>
      </c>
      <c r="D108" s="31">
        <v>27.463149999999999</v>
      </c>
      <c r="E108" s="31">
        <v>115.99912886</v>
      </c>
      <c r="F108" s="36">
        <f t="shared" si="2"/>
        <v>88.53597886</v>
      </c>
      <c r="G108" s="25">
        <f t="shared" ref="G108:G109" si="3">F108/D108*100</f>
        <v>322.3810045825042</v>
      </c>
      <c r="H108" s="37" t="s">
        <v>694</v>
      </c>
      <c r="I108" s="6"/>
    </row>
    <row r="109" spans="1:9" s="10" customFormat="1" x14ac:dyDescent="0.25">
      <c r="A109" s="65" t="s">
        <v>226</v>
      </c>
      <c r="B109" s="49" t="s">
        <v>227</v>
      </c>
      <c r="C109" s="76" t="s">
        <v>692</v>
      </c>
      <c r="D109" s="31">
        <f>D81+D96</f>
        <v>154.11006232719978</v>
      </c>
      <c r="E109" s="31">
        <f>E81+E96</f>
        <v>79.165640321280165</v>
      </c>
      <c r="F109" s="31">
        <f t="shared" si="2"/>
        <v>-74.94442200591962</v>
      </c>
      <c r="G109" s="22">
        <f t="shared" si="3"/>
        <v>-48.63045337481006</v>
      </c>
      <c r="H109" s="37" t="s">
        <v>694</v>
      </c>
      <c r="I109" s="6"/>
    </row>
    <row r="110" spans="1:9" s="10" customFormat="1" ht="30" x14ac:dyDescent="0.25">
      <c r="A110" s="65" t="s">
        <v>7</v>
      </c>
      <c r="B110" s="68" t="s">
        <v>228</v>
      </c>
      <c r="C110" s="76" t="s">
        <v>692</v>
      </c>
      <c r="D110" s="31" t="s">
        <v>694</v>
      </c>
      <c r="E110" s="31" t="s">
        <v>694</v>
      </c>
      <c r="F110" s="31" t="s">
        <v>694</v>
      </c>
      <c r="G110" s="22" t="s">
        <v>694</v>
      </c>
      <c r="H110" s="37" t="s">
        <v>694</v>
      </c>
      <c r="I110" s="6"/>
    </row>
    <row r="111" spans="1:9" s="10" customFormat="1" ht="30" x14ac:dyDescent="0.25">
      <c r="A111" s="65" t="s">
        <v>229</v>
      </c>
      <c r="B111" s="77" t="s">
        <v>110</v>
      </c>
      <c r="C111" s="76" t="s">
        <v>692</v>
      </c>
      <c r="D111" s="31" t="s">
        <v>694</v>
      </c>
      <c r="E111" s="31" t="s">
        <v>694</v>
      </c>
      <c r="F111" s="31" t="s">
        <v>694</v>
      </c>
      <c r="G111" s="22" t="s">
        <v>694</v>
      </c>
      <c r="H111" s="37" t="s">
        <v>694</v>
      </c>
      <c r="I111" s="6"/>
    </row>
    <row r="112" spans="1:9" s="10" customFormat="1" ht="30" x14ac:dyDescent="0.25">
      <c r="A112" s="65" t="s">
        <v>230</v>
      </c>
      <c r="B112" s="77" t="s">
        <v>111</v>
      </c>
      <c r="C112" s="76" t="s">
        <v>692</v>
      </c>
      <c r="D112" s="31" t="s">
        <v>694</v>
      </c>
      <c r="E112" s="31" t="s">
        <v>694</v>
      </c>
      <c r="F112" s="31" t="s">
        <v>694</v>
      </c>
      <c r="G112" s="22" t="s">
        <v>694</v>
      </c>
      <c r="H112" s="37" t="s">
        <v>694</v>
      </c>
      <c r="I112" s="6"/>
    </row>
    <row r="113" spans="1:9" s="10" customFormat="1" ht="30" x14ac:dyDescent="0.25">
      <c r="A113" s="65" t="s">
        <v>231</v>
      </c>
      <c r="B113" s="77" t="s">
        <v>112</v>
      </c>
      <c r="C113" s="76" t="s">
        <v>692</v>
      </c>
      <c r="D113" s="31" t="s">
        <v>694</v>
      </c>
      <c r="E113" s="31" t="s">
        <v>694</v>
      </c>
      <c r="F113" s="31" t="s">
        <v>694</v>
      </c>
      <c r="G113" s="22" t="s">
        <v>694</v>
      </c>
      <c r="H113" s="37" t="s">
        <v>694</v>
      </c>
      <c r="I113" s="6"/>
    </row>
    <row r="114" spans="1:9" s="10" customFormat="1" x14ac:dyDescent="0.25">
      <c r="A114" s="65" t="s">
        <v>8</v>
      </c>
      <c r="B114" s="66" t="s">
        <v>113</v>
      </c>
      <c r="C114" s="76" t="s">
        <v>692</v>
      </c>
      <c r="D114" s="31" t="s">
        <v>694</v>
      </c>
      <c r="E114" s="31" t="s">
        <v>694</v>
      </c>
      <c r="F114" s="31" t="s">
        <v>694</v>
      </c>
      <c r="G114" s="22" t="s">
        <v>694</v>
      </c>
      <c r="H114" s="37" t="s">
        <v>694</v>
      </c>
      <c r="I114" s="6"/>
    </row>
    <row r="115" spans="1:9" s="10" customFormat="1" x14ac:dyDescent="0.25">
      <c r="A115" s="65" t="s">
        <v>9</v>
      </c>
      <c r="B115" s="66" t="s">
        <v>114</v>
      </c>
      <c r="C115" s="76" t="s">
        <v>692</v>
      </c>
      <c r="D115" s="31" t="s">
        <v>694</v>
      </c>
      <c r="E115" s="31" t="s">
        <v>694</v>
      </c>
      <c r="F115" s="31" t="s">
        <v>694</v>
      </c>
      <c r="G115" s="22" t="s">
        <v>694</v>
      </c>
      <c r="H115" s="37" t="s">
        <v>694</v>
      </c>
      <c r="I115" s="6"/>
    </row>
    <row r="116" spans="1:9" s="10" customFormat="1" x14ac:dyDescent="0.25">
      <c r="A116" s="65" t="s">
        <v>10</v>
      </c>
      <c r="B116" s="66" t="s">
        <v>115</v>
      </c>
      <c r="C116" s="76" t="s">
        <v>692</v>
      </c>
      <c r="D116" s="31" t="s">
        <v>694</v>
      </c>
      <c r="E116" s="31" t="s">
        <v>694</v>
      </c>
      <c r="F116" s="31" t="s">
        <v>694</v>
      </c>
      <c r="G116" s="22" t="s">
        <v>694</v>
      </c>
      <c r="H116" s="37" t="s">
        <v>694</v>
      </c>
      <c r="I116" s="6"/>
    </row>
    <row r="117" spans="1:9" s="10" customFormat="1" x14ac:dyDescent="0.25">
      <c r="A117" s="65" t="s">
        <v>232</v>
      </c>
      <c r="B117" s="66" t="s">
        <v>117</v>
      </c>
      <c r="C117" s="76" t="s">
        <v>692</v>
      </c>
      <c r="D117" s="31" t="s">
        <v>694</v>
      </c>
      <c r="E117" s="31" t="s">
        <v>694</v>
      </c>
      <c r="F117" s="31" t="s">
        <v>694</v>
      </c>
      <c r="G117" s="22" t="s">
        <v>694</v>
      </c>
      <c r="H117" s="37" t="s">
        <v>694</v>
      </c>
      <c r="I117" s="6"/>
    </row>
    <row r="118" spans="1:9" s="10" customFormat="1" x14ac:dyDescent="0.25">
      <c r="A118" s="65" t="s">
        <v>233</v>
      </c>
      <c r="B118" s="66" t="s">
        <v>119</v>
      </c>
      <c r="C118" s="76" t="s">
        <v>692</v>
      </c>
      <c r="D118" s="31" t="s">
        <v>694</v>
      </c>
      <c r="E118" s="31" t="s">
        <v>694</v>
      </c>
      <c r="F118" s="31" t="s">
        <v>694</v>
      </c>
      <c r="G118" s="22" t="s">
        <v>694</v>
      </c>
      <c r="H118" s="37" t="s">
        <v>694</v>
      </c>
      <c r="I118" s="6"/>
    </row>
    <row r="119" spans="1:9" s="10" customFormat="1" x14ac:dyDescent="0.25">
      <c r="A119" s="65" t="s">
        <v>234</v>
      </c>
      <c r="B119" s="66" t="s">
        <v>121</v>
      </c>
      <c r="C119" s="76" t="s">
        <v>692</v>
      </c>
      <c r="D119" s="31" t="s">
        <v>694</v>
      </c>
      <c r="E119" s="31" t="s">
        <v>694</v>
      </c>
      <c r="F119" s="31" t="s">
        <v>694</v>
      </c>
      <c r="G119" s="22" t="s">
        <v>694</v>
      </c>
      <c r="H119" s="37" t="s">
        <v>694</v>
      </c>
      <c r="I119" s="6"/>
    </row>
    <row r="120" spans="1:9" s="10" customFormat="1" ht="30" x14ac:dyDescent="0.25">
      <c r="A120" s="65" t="s">
        <v>235</v>
      </c>
      <c r="B120" s="68" t="s">
        <v>123</v>
      </c>
      <c r="C120" s="76" t="s">
        <v>692</v>
      </c>
      <c r="D120" s="31" t="s">
        <v>694</v>
      </c>
      <c r="E120" s="31" t="s">
        <v>694</v>
      </c>
      <c r="F120" s="31" t="s">
        <v>694</v>
      </c>
      <c r="G120" s="22" t="s">
        <v>694</v>
      </c>
      <c r="H120" s="37" t="s">
        <v>694</v>
      </c>
      <c r="I120" s="6"/>
    </row>
    <row r="121" spans="1:9" s="10" customFormat="1" x14ac:dyDescent="0.25">
      <c r="A121" s="65" t="s">
        <v>236</v>
      </c>
      <c r="B121" s="69" t="s">
        <v>48</v>
      </c>
      <c r="C121" s="76" t="s">
        <v>692</v>
      </c>
      <c r="D121" s="31" t="s">
        <v>694</v>
      </c>
      <c r="E121" s="31" t="s">
        <v>694</v>
      </c>
      <c r="F121" s="31" t="s">
        <v>694</v>
      </c>
      <c r="G121" s="22" t="s">
        <v>694</v>
      </c>
      <c r="H121" s="37" t="s">
        <v>694</v>
      </c>
      <c r="I121" s="6"/>
    </row>
    <row r="122" spans="1:9" s="10" customFormat="1" x14ac:dyDescent="0.25">
      <c r="A122" s="65" t="s">
        <v>237</v>
      </c>
      <c r="B122" s="69" t="s">
        <v>49</v>
      </c>
      <c r="C122" s="76" t="s">
        <v>692</v>
      </c>
      <c r="D122" s="31" t="s">
        <v>694</v>
      </c>
      <c r="E122" s="31" t="s">
        <v>694</v>
      </c>
      <c r="F122" s="31" t="s">
        <v>694</v>
      </c>
      <c r="G122" s="22" t="s">
        <v>694</v>
      </c>
      <c r="H122" s="37" t="s">
        <v>694</v>
      </c>
      <c r="I122" s="6"/>
    </row>
    <row r="123" spans="1:9" s="10" customFormat="1" x14ac:dyDescent="0.25">
      <c r="A123" s="65" t="s">
        <v>238</v>
      </c>
      <c r="B123" s="66" t="s">
        <v>127</v>
      </c>
      <c r="C123" s="76" t="s">
        <v>692</v>
      </c>
      <c r="D123" s="31" t="s">
        <v>694</v>
      </c>
      <c r="E123" s="31" t="s">
        <v>694</v>
      </c>
      <c r="F123" s="31" t="s">
        <v>694</v>
      </c>
      <c r="G123" s="22" t="s">
        <v>694</v>
      </c>
      <c r="H123" s="37" t="s">
        <v>694</v>
      </c>
      <c r="I123" s="6"/>
    </row>
    <row r="124" spans="1:9" s="10" customFormat="1" x14ac:dyDescent="0.25">
      <c r="A124" s="65" t="s">
        <v>239</v>
      </c>
      <c r="B124" s="49" t="s">
        <v>240</v>
      </c>
      <c r="C124" s="76" t="s">
        <v>692</v>
      </c>
      <c r="D124" s="31">
        <v>38.527515233304399</v>
      </c>
      <c r="E124" s="31">
        <v>31.624995262256</v>
      </c>
      <c r="F124" s="31">
        <f t="shared" ref="F124" si="4">E124-D124</f>
        <v>-6.9025199710483989</v>
      </c>
      <c r="G124" s="22">
        <f t="shared" ref="G124" si="5">F124/D124*100</f>
        <v>-17.915819198954317</v>
      </c>
      <c r="H124" s="37" t="s">
        <v>694</v>
      </c>
      <c r="I124" s="6"/>
    </row>
    <row r="125" spans="1:9" s="10" customFormat="1" x14ac:dyDescent="0.25">
      <c r="A125" s="65" t="s">
        <v>11</v>
      </c>
      <c r="B125" s="66" t="s">
        <v>109</v>
      </c>
      <c r="C125" s="76" t="s">
        <v>692</v>
      </c>
      <c r="D125" s="31" t="s">
        <v>694</v>
      </c>
      <c r="E125" s="31" t="s">
        <v>694</v>
      </c>
      <c r="F125" s="31" t="s">
        <v>694</v>
      </c>
      <c r="G125" s="22" t="s">
        <v>694</v>
      </c>
      <c r="H125" s="37" t="s">
        <v>694</v>
      </c>
      <c r="I125" s="6"/>
    </row>
    <row r="126" spans="1:9" s="10" customFormat="1" ht="30" x14ac:dyDescent="0.25">
      <c r="A126" s="65" t="s">
        <v>241</v>
      </c>
      <c r="B126" s="77" t="s">
        <v>110</v>
      </c>
      <c r="C126" s="76" t="s">
        <v>692</v>
      </c>
      <c r="D126" s="31" t="s">
        <v>694</v>
      </c>
      <c r="E126" s="31" t="s">
        <v>694</v>
      </c>
      <c r="F126" s="31" t="s">
        <v>694</v>
      </c>
      <c r="G126" s="22" t="s">
        <v>694</v>
      </c>
      <c r="H126" s="37" t="s">
        <v>694</v>
      </c>
      <c r="I126" s="6"/>
    </row>
    <row r="127" spans="1:9" s="10" customFormat="1" ht="30" x14ac:dyDescent="0.25">
      <c r="A127" s="65" t="s">
        <v>242</v>
      </c>
      <c r="B127" s="77" t="s">
        <v>111</v>
      </c>
      <c r="C127" s="76" t="s">
        <v>692</v>
      </c>
      <c r="D127" s="31" t="s">
        <v>694</v>
      </c>
      <c r="E127" s="31" t="s">
        <v>694</v>
      </c>
      <c r="F127" s="31" t="s">
        <v>694</v>
      </c>
      <c r="G127" s="22" t="s">
        <v>694</v>
      </c>
      <c r="H127" s="37" t="s">
        <v>694</v>
      </c>
      <c r="I127" s="6"/>
    </row>
    <row r="128" spans="1:9" s="10" customFormat="1" ht="30" x14ac:dyDescent="0.25">
      <c r="A128" s="65" t="s">
        <v>243</v>
      </c>
      <c r="B128" s="77" t="s">
        <v>112</v>
      </c>
      <c r="C128" s="76" t="s">
        <v>692</v>
      </c>
      <c r="D128" s="31" t="s">
        <v>694</v>
      </c>
      <c r="E128" s="31" t="s">
        <v>694</v>
      </c>
      <c r="F128" s="31" t="s">
        <v>694</v>
      </c>
      <c r="G128" s="22" t="s">
        <v>694</v>
      </c>
      <c r="H128" s="37" t="s">
        <v>694</v>
      </c>
      <c r="I128" s="6"/>
    </row>
    <row r="129" spans="1:9" s="10" customFormat="1" x14ac:dyDescent="0.25">
      <c r="A129" s="65" t="s">
        <v>12</v>
      </c>
      <c r="B129" s="78" t="s">
        <v>244</v>
      </c>
      <c r="C129" s="76" t="s">
        <v>692</v>
      </c>
      <c r="D129" s="31" t="s">
        <v>694</v>
      </c>
      <c r="E129" s="31" t="s">
        <v>694</v>
      </c>
      <c r="F129" s="31" t="s">
        <v>694</v>
      </c>
      <c r="G129" s="22" t="s">
        <v>694</v>
      </c>
      <c r="H129" s="37" t="s">
        <v>694</v>
      </c>
      <c r="I129" s="6"/>
    </row>
    <row r="130" spans="1:9" s="10" customFormat="1" x14ac:dyDescent="0.25">
      <c r="A130" s="65" t="s">
        <v>13</v>
      </c>
      <c r="B130" s="78" t="s">
        <v>245</v>
      </c>
      <c r="C130" s="76" t="s">
        <v>692</v>
      </c>
      <c r="D130" s="31" t="s">
        <v>694</v>
      </c>
      <c r="E130" s="31" t="s">
        <v>694</v>
      </c>
      <c r="F130" s="31" t="s">
        <v>694</v>
      </c>
      <c r="G130" s="22" t="s">
        <v>694</v>
      </c>
      <c r="H130" s="37" t="s">
        <v>694</v>
      </c>
      <c r="I130" s="6"/>
    </row>
    <row r="131" spans="1:9" s="10" customFormat="1" x14ac:dyDescent="0.25">
      <c r="A131" s="65" t="s">
        <v>14</v>
      </c>
      <c r="B131" s="78" t="s">
        <v>246</v>
      </c>
      <c r="C131" s="76" t="s">
        <v>692</v>
      </c>
      <c r="D131" s="31" t="s">
        <v>694</v>
      </c>
      <c r="E131" s="31" t="s">
        <v>694</v>
      </c>
      <c r="F131" s="31" t="s">
        <v>694</v>
      </c>
      <c r="G131" s="22" t="s">
        <v>694</v>
      </c>
      <c r="H131" s="37" t="s">
        <v>694</v>
      </c>
      <c r="I131" s="6"/>
    </row>
    <row r="132" spans="1:9" s="10" customFormat="1" x14ac:dyDescent="0.25">
      <c r="A132" s="65" t="s">
        <v>247</v>
      </c>
      <c r="B132" s="78" t="s">
        <v>248</v>
      </c>
      <c r="C132" s="76" t="s">
        <v>692</v>
      </c>
      <c r="D132" s="31" t="s">
        <v>694</v>
      </c>
      <c r="E132" s="31" t="s">
        <v>694</v>
      </c>
      <c r="F132" s="31" t="s">
        <v>694</v>
      </c>
      <c r="G132" s="22" t="s">
        <v>694</v>
      </c>
      <c r="H132" s="37" t="s">
        <v>694</v>
      </c>
      <c r="I132" s="6"/>
    </row>
    <row r="133" spans="1:9" s="10" customFormat="1" x14ac:dyDescent="0.25">
      <c r="A133" s="65" t="s">
        <v>249</v>
      </c>
      <c r="B133" s="78" t="s">
        <v>250</v>
      </c>
      <c r="C133" s="76" t="s">
        <v>692</v>
      </c>
      <c r="D133" s="31" t="s">
        <v>694</v>
      </c>
      <c r="E133" s="31" t="s">
        <v>694</v>
      </c>
      <c r="F133" s="31" t="s">
        <v>694</v>
      </c>
      <c r="G133" s="22" t="s">
        <v>694</v>
      </c>
      <c r="H133" s="37" t="s">
        <v>694</v>
      </c>
      <c r="I133" s="6"/>
    </row>
    <row r="134" spans="1:9" s="10" customFormat="1" x14ac:dyDescent="0.25">
      <c r="A134" s="65" t="s">
        <v>251</v>
      </c>
      <c r="B134" s="78" t="s">
        <v>252</v>
      </c>
      <c r="C134" s="76" t="s">
        <v>692</v>
      </c>
      <c r="D134" s="31" t="s">
        <v>694</v>
      </c>
      <c r="E134" s="31" t="s">
        <v>694</v>
      </c>
      <c r="F134" s="31" t="s">
        <v>694</v>
      </c>
      <c r="G134" s="22" t="s">
        <v>694</v>
      </c>
      <c r="H134" s="37" t="s">
        <v>694</v>
      </c>
      <c r="I134" s="6"/>
    </row>
    <row r="135" spans="1:9" s="10" customFormat="1" ht="30" x14ac:dyDescent="0.25">
      <c r="A135" s="65" t="s">
        <v>253</v>
      </c>
      <c r="B135" s="78" t="s">
        <v>123</v>
      </c>
      <c r="C135" s="76" t="s">
        <v>692</v>
      </c>
      <c r="D135" s="31" t="s">
        <v>694</v>
      </c>
      <c r="E135" s="31" t="s">
        <v>694</v>
      </c>
      <c r="F135" s="31" t="s">
        <v>694</v>
      </c>
      <c r="G135" s="22" t="s">
        <v>694</v>
      </c>
      <c r="H135" s="37" t="s">
        <v>694</v>
      </c>
      <c r="I135" s="6"/>
    </row>
    <row r="136" spans="1:9" s="10" customFormat="1" x14ac:dyDescent="0.25">
      <c r="A136" s="65" t="s">
        <v>254</v>
      </c>
      <c r="B136" s="69" t="s">
        <v>255</v>
      </c>
      <c r="C136" s="76" t="s">
        <v>692</v>
      </c>
      <c r="D136" s="31" t="s">
        <v>694</v>
      </c>
      <c r="E136" s="31" t="s">
        <v>694</v>
      </c>
      <c r="F136" s="31" t="s">
        <v>694</v>
      </c>
      <c r="G136" s="22" t="s">
        <v>694</v>
      </c>
      <c r="H136" s="37" t="s">
        <v>694</v>
      </c>
      <c r="I136" s="6"/>
    </row>
    <row r="137" spans="1:9" s="10" customFormat="1" x14ac:dyDescent="0.25">
      <c r="A137" s="65" t="s">
        <v>256</v>
      </c>
      <c r="B137" s="69" t="s">
        <v>49</v>
      </c>
      <c r="C137" s="76" t="s">
        <v>692</v>
      </c>
      <c r="D137" s="31" t="s">
        <v>694</v>
      </c>
      <c r="E137" s="31" t="s">
        <v>694</v>
      </c>
      <c r="F137" s="31" t="s">
        <v>694</v>
      </c>
      <c r="G137" s="22" t="s">
        <v>694</v>
      </c>
      <c r="H137" s="37" t="s">
        <v>694</v>
      </c>
      <c r="I137" s="6"/>
    </row>
    <row r="138" spans="1:9" s="10" customFormat="1" x14ac:dyDescent="0.25">
      <c r="A138" s="65" t="s">
        <v>257</v>
      </c>
      <c r="B138" s="78" t="s">
        <v>258</v>
      </c>
      <c r="C138" s="76" t="s">
        <v>692</v>
      </c>
      <c r="D138" s="31" t="s">
        <v>694</v>
      </c>
      <c r="E138" s="31" t="s">
        <v>694</v>
      </c>
      <c r="F138" s="31" t="s">
        <v>694</v>
      </c>
      <c r="G138" s="22" t="s">
        <v>694</v>
      </c>
      <c r="H138" s="37" t="s">
        <v>694</v>
      </c>
      <c r="I138" s="6"/>
    </row>
    <row r="139" spans="1:9" s="10" customFormat="1" x14ac:dyDescent="0.25">
      <c r="A139" s="65" t="s">
        <v>259</v>
      </c>
      <c r="B139" s="49" t="s">
        <v>260</v>
      </c>
      <c r="C139" s="76" t="s">
        <v>692</v>
      </c>
      <c r="D139" s="31">
        <f>D109-D124</f>
        <v>115.58254709389539</v>
      </c>
      <c r="E139" s="31">
        <v>41.786450059024098</v>
      </c>
      <c r="F139" s="31">
        <f t="shared" ref="F139" si="6">E139-D139</f>
        <v>-73.796097034871281</v>
      </c>
      <c r="G139" s="22">
        <f t="shared" ref="G139" si="7">F139/D139*100</f>
        <v>-63.84709360568236</v>
      </c>
      <c r="H139" s="37" t="s">
        <v>694</v>
      </c>
      <c r="I139" s="6"/>
    </row>
    <row r="140" spans="1:9" s="10" customFormat="1" x14ac:dyDescent="0.25">
      <c r="A140" s="65" t="s">
        <v>15</v>
      </c>
      <c r="B140" s="66" t="s">
        <v>109</v>
      </c>
      <c r="C140" s="76" t="s">
        <v>692</v>
      </c>
      <c r="D140" s="31" t="s">
        <v>694</v>
      </c>
      <c r="E140" s="31" t="s">
        <v>694</v>
      </c>
      <c r="F140" s="31" t="s">
        <v>694</v>
      </c>
      <c r="G140" s="22" t="s">
        <v>694</v>
      </c>
      <c r="H140" s="37" t="s">
        <v>694</v>
      </c>
      <c r="I140" s="6"/>
    </row>
    <row r="141" spans="1:9" s="10" customFormat="1" ht="30" x14ac:dyDescent="0.25">
      <c r="A141" s="65" t="s">
        <v>261</v>
      </c>
      <c r="B141" s="77" t="s">
        <v>110</v>
      </c>
      <c r="C141" s="76" t="s">
        <v>692</v>
      </c>
      <c r="D141" s="31" t="s">
        <v>694</v>
      </c>
      <c r="E141" s="31" t="s">
        <v>694</v>
      </c>
      <c r="F141" s="31" t="s">
        <v>694</v>
      </c>
      <c r="G141" s="22" t="s">
        <v>694</v>
      </c>
      <c r="H141" s="37" t="s">
        <v>694</v>
      </c>
      <c r="I141" s="6"/>
    </row>
    <row r="142" spans="1:9" s="10" customFormat="1" ht="30" x14ac:dyDescent="0.25">
      <c r="A142" s="65" t="s">
        <v>262</v>
      </c>
      <c r="B142" s="77" t="s">
        <v>111</v>
      </c>
      <c r="C142" s="76" t="s">
        <v>692</v>
      </c>
      <c r="D142" s="31" t="s">
        <v>694</v>
      </c>
      <c r="E142" s="31" t="s">
        <v>694</v>
      </c>
      <c r="F142" s="31" t="s">
        <v>694</v>
      </c>
      <c r="G142" s="22" t="s">
        <v>694</v>
      </c>
      <c r="H142" s="37" t="s">
        <v>694</v>
      </c>
      <c r="I142" s="6"/>
    </row>
    <row r="143" spans="1:9" s="10" customFormat="1" ht="30" x14ac:dyDescent="0.25">
      <c r="A143" s="65" t="s">
        <v>263</v>
      </c>
      <c r="B143" s="77" t="s">
        <v>112</v>
      </c>
      <c r="C143" s="76" t="s">
        <v>692</v>
      </c>
      <c r="D143" s="31" t="s">
        <v>694</v>
      </c>
      <c r="E143" s="31" t="s">
        <v>694</v>
      </c>
      <c r="F143" s="31" t="s">
        <v>694</v>
      </c>
      <c r="G143" s="22" t="s">
        <v>694</v>
      </c>
      <c r="H143" s="37" t="s">
        <v>694</v>
      </c>
      <c r="I143" s="6"/>
    </row>
    <row r="144" spans="1:9" s="10" customFormat="1" x14ac:dyDescent="0.25">
      <c r="A144" s="65" t="s">
        <v>16</v>
      </c>
      <c r="B144" s="66" t="s">
        <v>113</v>
      </c>
      <c r="C144" s="76" t="s">
        <v>692</v>
      </c>
      <c r="D144" s="31" t="s">
        <v>694</v>
      </c>
      <c r="E144" s="31" t="s">
        <v>694</v>
      </c>
      <c r="F144" s="31" t="s">
        <v>694</v>
      </c>
      <c r="G144" s="22" t="s">
        <v>694</v>
      </c>
      <c r="H144" s="37" t="s">
        <v>694</v>
      </c>
      <c r="I144" s="6"/>
    </row>
    <row r="145" spans="1:9" s="10" customFormat="1" x14ac:dyDescent="0.25">
      <c r="A145" s="65" t="s">
        <v>17</v>
      </c>
      <c r="B145" s="66" t="s">
        <v>114</v>
      </c>
      <c r="C145" s="76" t="s">
        <v>692</v>
      </c>
      <c r="D145" s="31" t="s">
        <v>694</v>
      </c>
      <c r="E145" s="31" t="s">
        <v>694</v>
      </c>
      <c r="F145" s="31" t="s">
        <v>694</v>
      </c>
      <c r="G145" s="22" t="s">
        <v>694</v>
      </c>
      <c r="H145" s="37" t="s">
        <v>694</v>
      </c>
      <c r="I145" s="6"/>
    </row>
    <row r="146" spans="1:9" s="10" customFormat="1" x14ac:dyDescent="0.25">
      <c r="A146" s="65" t="s">
        <v>18</v>
      </c>
      <c r="B146" s="66" t="s">
        <v>115</v>
      </c>
      <c r="C146" s="76" t="s">
        <v>692</v>
      </c>
      <c r="D146" s="31" t="s">
        <v>694</v>
      </c>
      <c r="E146" s="31" t="s">
        <v>694</v>
      </c>
      <c r="F146" s="31" t="s">
        <v>694</v>
      </c>
      <c r="G146" s="22" t="s">
        <v>694</v>
      </c>
      <c r="H146" s="37" t="s">
        <v>694</v>
      </c>
      <c r="I146" s="6"/>
    </row>
    <row r="147" spans="1:9" s="10" customFormat="1" x14ac:dyDescent="0.25">
      <c r="A147" s="65" t="s">
        <v>264</v>
      </c>
      <c r="B147" s="68" t="s">
        <v>117</v>
      </c>
      <c r="C147" s="76" t="s">
        <v>692</v>
      </c>
      <c r="D147" s="31" t="s">
        <v>694</v>
      </c>
      <c r="E147" s="31" t="s">
        <v>694</v>
      </c>
      <c r="F147" s="31" t="s">
        <v>694</v>
      </c>
      <c r="G147" s="22" t="s">
        <v>694</v>
      </c>
      <c r="H147" s="37" t="s">
        <v>694</v>
      </c>
      <c r="I147" s="6"/>
    </row>
    <row r="148" spans="1:9" s="10" customFormat="1" x14ac:dyDescent="0.25">
      <c r="A148" s="65" t="s">
        <v>265</v>
      </c>
      <c r="B148" s="66" t="s">
        <v>119</v>
      </c>
      <c r="C148" s="76" t="s">
        <v>692</v>
      </c>
      <c r="D148" s="31" t="s">
        <v>694</v>
      </c>
      <c r="E148" s="31" t="s">
        <v>694</v>
      </c>
      <c r="F148" s="31" t="s">
        <v>694</v>
      </c>
      <c r="G148" s="22" t="s">
        <v>694</v>
      </c>
      <c r="H148" s="37" t="s">
        <v>694</v>
      </c>
      <c r="I148" s="6"/>
    </row>
    <row r="149" spans="1:9" s="10" customFormat="1" x14ac:dyDescent="0.25">
      <c r="A149" s="65" t="s">
        <v>266</v>
      </c>
      <c r="B149" s="66" t="s">
        <v>121</v>
      </c>
      <c r="C149" s="76" t="s">
        <v>692</v>
      </c>
      <c r="D149" s="31" t="s">
        <v>694</v>
      </c>
      <c r="E149" s="31" t="s">
        <v>694</v>
      </c>
      <c r="F149" s="31" t="s">
        <v>694</v>
      </c>
      <c r="G149" s="22" t="s">
        <v>694</v>
      </c>
      <c r="H149" s="37" t="s">
        <v>694</v>
      </c>
      <c r="I149" s="6"/>
    </row>
    <row r="150" spans="1:9" s="10" customFormat="1" ht="30" x14ac:dyDescent="0.25">
      <c r="A150" s="65" t="s">
        <v>267</v>
      </c>
      <c r="B150" s="68" t="s">
        <v>123</v>
      </c>
      <c r="C150" s="76" t="s">
        <v>692</v>
      </c>
      <c r="D150" s="31" t="s">
        <v>694</v>
      </c>
      <c r="E150" s="31" t="s">
        <v>694</v>
      </c>
      <c r="F150" s="31" t="s">
        <v>694</v>
      </c>
      <c r="G150" s="22" t="s">
        <v>694</v>
      </c>
      <c r="H150" s="37" t="s">
        <v>694</v>
      </c>
      <c r="I150" s="6"/>
    </row>
    <row r="151" spans="1:9" s="10" customFormat="1" x14ac:dyDescent="0.25">
      <c r="A151" s="65" t="s">
        <v>268</v>
      </c>
      <c r="B151" s="69" t="s">
        <v>48</v>
      </c>
      <c r="C151" s="76" t="s">
        <v>692</v>
      </c>
      <c r="D151" s="31" t="s">
        <v>694</v>
      </c>
      <c r="E151" s="31" t="s">
        <v>694</v>
      </c>
      <c r="F151" s="31" t="s">
        <v>694</v>
      </c>
      <c r="G151" s="22" t="s">
        <v>694</v>
      </c>
      <c r="H151" s="37" t="s">
        <v>694</v>
      </c>
      <c r="I151" s="6"/>
    </row>
    <row r="152" spans="1:9" s="10" customFormat="1" x14ac:dyDescent="0.25">
      <c r="A152" s="65" t="s">
        <v>269</v>
      </c>
      <c r="B152" s="69" t="s">
        <v>49</v>
      </c>
      <c r="C152" s="76" t="s">
        <v>692</v>
      </c>
      <c r="D152" s="31" t="s">
        <v>694</v>
      </c>
      <c r="E152" s="31" t="s">
        <v>694</v>
      </c>
      <c r="F152" s="31" t="s">
        <v>694</v>
      </c>
      <c r="G152" s="22" t="s">
        <v>694</v>
      </c>
      <c r="H152" s="37" t="s">
        <v>694</v>
      </c>
      <c r="I152" s="6"/>
    </row>
    <row r="153" spans="1:9" s="10" customFormat="1" x14ac:dyDescent="0.25">
      <c r="A153" s="65" t="s">
        <v>270</v>
      </c>
      <c r="B153" s="66" t="s">
        <v>127</v>
      </c>
      <c r="C153" s="76" t="s">
        <v>692</v>
      </c>
      <c r="D153" s="31" t="s">
        <v>694</v>
      </c>
      <c r="E153" s="31" t="s">
        <v>694</v>
      </c>
      <c r="F153" s="31" t="s">
        <v>694</v>
      </c>
      <c r="G153" s="22" t="s">
        <v>694</v>
      </c>
      <c r="H153" s="37" t="s">
        <v>694</v>
      </c>
      <c r="I153" s="6"/>
    </row>
    <row r="154" spans="1:9" s="10" customFormat="1" x14ac:dyDescent="0.25">
      <c r="A154" s="65" t="s">
        <v>271</v>
      </c>
      <c r="B154" s="49" t="s">
        <v>272</v>
      </c>
      <c r="C154" s="76" t="s">
        <v>692</v>
      </c>
      <c r="D154" s="31">
        <f>D155+D156</f>
        <v>104.60220385842146</v>
      </c>
      <c r="E154" s="31">
        <f>E155+E156</f>
        <v>41.785800059024098</v>
      </c>
      <c r="F154" s="31">
        <f>E154-D154</f>
        <v>-62.816403799397364</v>
      </c>
      <c r="G154" s="22">
        <f t="shared" ref="G154:G156" si="8">F154/D154*100</f>
        <v>-60.052658053380057</v>
      </c>
      <c r="H154" s="37" t="s">
        <v>694</v>
      </c>
      <c r="I154" s="6"/>
    </row>
    <row r="155" spans="1:9" s="10" customFormat="1" x14ac:dyDescent="0.25">
      <c r="A155" s="65" t="s">
        <v>19</v>
      </c>
      <c r="B155" s="78" t="s">
        <v>273</v>
      </c>
      <c r="C155" s="76" t="s">
        <v>692</v>
      </c>
      <c r="D155" s="31">
        <v>98.823076573425794</v>
      </c>
      <c r="E155" s="31">
        <v>39.696510056072896</v>
      </c>
      <c r="F155" s="31">
        <f t="shared" ref="F155:F156" si="9">E155-D155</f>
        <v>-59.126566517352899</v>
      </c>
      <c r="G155" s="22">
        <f t="shared" si="8"/>
        <v>-59.830728375898836</v>
      </c>
      <c r="H155" s="37" t="s">
        <v>694</v>
      </c>
      <c r="I155" s="6"/>
    </row>
    <row r="156" spans="1:9" s="10" customFormat="1" x14ac:dyDescent="0.25">
      <c r="A156" s="65" t="s">
        <v>20</v>
      </c>
      <c r="B156" s="78" t="s">
        <v>274</v>
      </c>
      <c r="C156" s="76" t="s">
        <v>692</v>
      </c>
      <c r="D156" s="31">
        <v>5.7791272849956599</v>
      </c>
      <c r="E156" s="31">
        <v>2.0892900029511998</v>
      </c>
      <c r="F156" s="31">
        <f t="shared" si="9"/>
        <v>-3.68983728204446</v>
      </c>
      <c r="G156" s="22">
        <f t="shared" si="8"/>
        <v>-63.847655538309034</v>
      </c>
      <c r="H156" s="37" t="s">
        <v>694</v>
      </c>
      <c r="I156" s="6"/>
    </row>
    <row r="157" spans="1:9" s="10" customFormat="1" x14ac:dyDescent="0.25">
      <c r="A157" s="65" t="s">
        <v>21</v>
      </c>
      <c r="B157" s="78" t="s">
        <v>275</v>
      </c>
      <c r="C157" s="76" t="s">
        <v>692</v>
      </c>
      <c r="D157" s="38" t="s">
        <v>694</v>
      </c>
      <c r="E157" s="31" t="s">
        <v>694</v>
      </c>
      <c r="F157" s="31" t="s">
        <v>694</v>
      </c>
      <c r="G157" s="22" t="s">
        <v>694</v>
      </c>
      <c r="H157" s="37" t="s">
        <v>694</v>
      </c>
      <c r="I157" s="6"/>
    </row>
    <row r="158" spans="1:9" s="10" customFormat="1" ht="16.5" thickBot="1" x14ac:dyDescent="0.3">
      <c r="A158" s="70" t="s">
        <v>22</v>
      </c>
      <c r="B158" s="78" t="s">
        <v>276</v>
      </c>
      <c r="C158" s="76" t="s">
        <v>692</v>
      </c>
      <c r="D158" s="32" t="s">
        <v>694</v>
      </c>
      <c r="E158" s="32" t="s">
        <v>694</v>
      </c>
      <c r="F158" s="32" t="s">
        <v>694</v>
      </c>
      <c r="G158" s="23" t="s">
        <v>694</v>
      </c>
      <c r="H158" s="40" t="s">
        <v>694</v>
      </c>
      <c r="I158" s="6"/>
    </row>
    <row r="159" spans="1:9" s="10" customFormat="1" x14ac:dyDescent="0.25">
      <c r="A159" s="62" t="s">
        <v>277</v>
      </c>
      <c r="B159" s="63" t="s">
        <v>180</v>
      </c>
      <c r="C159" s="86" t="s">
        <v>278</v>
      </c>
      <c r="D159" s="36" t="s">
        <v>694</v>
      </c>
      <c r="E159" s="36" t="s">
        <v>694</v>
      </c>
      <c r="F159" s="36" t="s">
        <v>694</v>
      </c>
      <c r="G159" s="26" t="s">
        <v>694</v>
      </c>
      <c r="H159" s="41" t="s">
        <v>694</v>
      </c>
      <c r="I159" s="6"/>
    </row>
    <row r="160" spans="1:9" s="10" customFormat="1" ht="30" x14ac:dyDescent="0.25">
      <c r="A160" s="65" t="s">
        <v>23</v>
      </c>
      <c r="B160" s="78" t="s">
        <v>279</v>
      </c>
      <c r="C160" s="76" t="s">
        <v>692</v>
      </c>
      <c r="D160" s="31">
        <f>D109+D105+D69</f>
        <v>329.47624232719977</v>
      </c>
      <c r="E160" s="31">
        <f>E109+E105+E69</f>
        <v>272.95202987128016</v>
      </c>
      <c r="F160" s="36" t="s">
        <v>694</v>
      </c>
      <c r="G160" s="26" t="s">
        <v>694</v>
      </c>
      <c r="H160" s="42" t="s">
        <v>694</v>
      </c>
      <c r="I160" s="6"/>
    </row>
    <row r="161" spans="1:9" s="10" customFormat="1" x14ac:dyDescent="0.25">
      <c r="A161" s="65" t="s">
        <v>24</v>
      </c>
      <c r="B161" s="78" t="s">
        <v>280</v>
      </c>
      <c r="C161" s="76" t="s">
        <v>692</v>
      </c>
      <c r="D161" s="31">
        <f>D162</f>
        <v>30</v>
      </c>
      <c r="E161" s="36">
        <f>E162</f>
        <v>30</v>
      </c>
      <c r="F161" s="36" t="s">
        <v>694</v>
      </c>
      <c r="G161" s="26" t="s">
        <v>694</v>
      </c>
      <c r="H161" s="42" t="s">
        <v>694</v>
      </c>
      <c r="I161" s="6"/>
    </row>
    <row r="162" spans="1:9" s="10" customFormat="1" x14ac:dyDescent="0.25">
      <c r="A162" s="65" t="s">
        <v>281</v>
      </c>
      <c r="B162" s="77" t="s">
        <v>282</v>
      </c>
      <c r="C162" s="76" t="s">
        <v>692</v>
      </c>
      <c r="D162" s="31">
        <v>30</v>
      </c>
      <c r="E162" s="36">
        <v>30</v>
      </c>
      <c r="F162" s="36" t="s">
        <v>694</v>
      </c>
      <c r="G162" s="26" t="s">
        <v>694</v>
      </c>
      <c r="H162" s="42" t="s">
        <v>694</v>
      </c>
      <c r="I162" s="6"/>
    </row>
    <row r="163" spans="1:9" s="10" customFormat="1" x14ac:dyDescent="0.25">
      <c r="A163" s="65" t="s">
        <v>25</v>
      </c>
      <c r="B163" s="78" t="s">
        <v>283</v>
      </c>
      <c r="C163" s="76" t="s">
        <v>692</v>
      </c>
      <c r="D163" s="31" t="s">
        <v>694</v>
      </c>
      <c r="E163" s="31" t="s">
        <v>694</v>
      </c>
      <c r="F163" s="31" t="s">
        <v>694</v>
      </c>
      <c r="G163" s="27" t="s">
        <v>694</v>
      </c>
      <c r="H163" s="42" t="s">
        <v>694</v>
      </c>
      <c r="I163" s="6"/>
    </row>
    <row r="164" spans="1:9" s="10" customFormat="1" x14ac:dyDescent="0.25">
      <c r="A164" s="82" t="s">
        <v>284</v>
      </c>
      <c r="B164" s="77" t="s">
        <v>285</v>
      </c>
      <c r="C164" s="76" t="s">
        <v>692</v>
      </c>
      <c r="D164" s="31" t="s">
        <v>694</v>
      </c>
      <c r="E164" s="31" t="s">
        <v>694</v>
      </c>
      <c r="F164" s="31" t="s">
        <v>694</v>
      </c>
      <c r="G164" s="27" t="s">
        <v>694</v>
      </c>
      <c r="H164" s="42" t="s">
        <v>694</v>
      </c>
      <c r="I164" s="6"/>
    </row>
    <row r="165" spans="1:9" s="10" customFormat="1" ht="30.75" thickBot="1" x14ac:dyDescent="0.3">
      <c r="A165" s="70" t="s">
        <v>26</v>
      </c>
      <c r="B165" s="89" t="s">
        <v>286</v>
      </c>
      <c r="C165" s="88" t="s">
        <v>278</v>
      </c>
      <c r="D165" s="31" t="s">
        <v>694</v>
      </c>
      <c r="E165" s="31" t="s">
        <v>694</v>
      </c>
      <c r="F165" s="31" t="s">
        <v>694</v>
      </c>
      <c r="G165" s="27" t="s">
        <v>694</v>
      </c>
      <c r="H165" s="43" t="s">
        <v>694</v>
      </c>
      <c r="I165" s="6"/>
    </row>
    <row r="166" spans="1:9" s="10" customFormat="1" ht="16.5" thickBot="1" x14ac:dyDescent="0.3">
      <c r="A166" s="139" t="s">
        <v>287</v>
      </c>
      <c r="B166" s="140"/>
      <c r="C166" s="140"/>
      <c r="D166" s="140"/>
      <c r="E166" s="140"/>
      <c r="F166" s="140"/>
      <c r="G166" s="140"/>
      <c r="H166" s="141"/>
      <c r="I166" s="6"/>
    </row>
    <row r="167" spans="1:9" s="10" customFormat="1" x14ac:dyDescent="0.25">
      <c r="A167" s="73" t="s">
        <v>288</v>
      </c>
      <c r="B167" s="74" t="s">
        <v>289</v>
      </c>
      <c r="C167" s="76" t="s">
        <v>692</v>
      </c>
      <c r="D167" s="36">
        <f>D168+D172+D173+D174+D175+D176+D177+D178+D181+D184</f>
        <v>1930.0700000000002</v>
      </c>
      <c r="E167" s="36">
        <f>E168+E172+E173+E174+E175+E176+E177+E178+E181+E184</f>
        <v>1878.54</v>
      </c>
      <c r="F167" s="36">
        <f>E167-D167</f>
        <v>-51.5300000000002</v>
      </c>
      <c r="G167" s="25">
        <f>F167/D167*100</f>
        <v>-2.6698513525416279</v>
      </c>
      <c r="H167" s="90" t="s">
        <v>694</v>
      </c>
      <c r="I167" s="6"/>
    </row>
    <row r="168" spans="1:9" s="10" customFormat="1" x14ac:dyDescent="0.25">
      <c r="A168" s="65" t="s">
        <v>27</v>
      </c>
      <c r="B168" s="66" t="s">
        <v>109</v>
      </c>
      <c r="C168" s="76" t="s">
        <v>692</v>
      </c>
      <c r="D168" s="31">
        <v>0</v>
      </c>
      <c r="E168" s="31">
        <v>0</v>
      </c>
      <c r="F168" s="31">
        <v>0</v>
      </c>
      <c r="G168" s="22">
        <v>0</v>
      </c>
      <c r="H168" s="90" t="s">
        <v>694</v>
      </c>
      <c r="I168" s="6"/>
    </row>
    <row r="169" spans="1:9" s="10" customFormat="1" ht="30" x14ac:dyDescent="0.25">
      <c r="A169" s="65" t="s">
        <v>290</v>
      </c>
      <c r="B169" s="77" t="s">
        <v>110</v>
      </c>
      <c r="C169" s="76" t="s">
        <v>692</v>
      </c>
      <c r="D169" s="31">
        <v>0</v>
      </c>
      <c r="E169" s="31">
        <v>0</v>
      </c>
      <c r="F169" s="31">
        <v>0</v>
      </c>
      <c r="G169" s="22">
        <v>0</v>
      </c>
      <c r="H169" s="90" t="s">
        <v>694</v>
      </c>
      <c r="I169" s="6"/>
    </row>
    <row r="170" spans="1:9" s="10" customFormat="1" ht="30" x14ac:dyDescent="0.25">
      <c r="A170" s="65" t="s">
        <v>291</v>
      </c>
      <c r="B170" s="77" t="s">
        <v>111</v>
      </c>
      <c r="C170" s="76" t="s">
        <v>692</v>
      </c>
      <c r="D170" s="31">
        <v>0</v>
      </c>
      <c r="E170" s="31">
        <v>0</v>
      </c>
      <c r="F170" s="31">
        <v>0</v>
      </c>
      <c r="G170" s="22">
        <v>0</v>
      </c>
      <c r="H170" s="90" t="s">
        <v>694</v>
      </c>
      <c r="I170" s="6"/>
    </row>
    <row r="171" spans="1:9" s="10" customFormat="1" ht="30" x14ac:dyDescent="0.25">
      <c r="A171" s="65" t="s">
        <v>292</v>
      </c>
      <c r="B171" s="77" t="s">
        <v>112</v>
      </c>
      <c r="C171" s="76" t="s">
        <v>692</v>
      </c>
      <c r="D171" s="31">
        <v>0</v>
      </c>
      <c r="E171" s="31">
        <v>0</v>
      </c>
      <c r="F171" s="31">
        <v>0</v>
      </c>
      <c r="G171" s="22">
        <v>0</v>
      </c>
      <c r="H171" s="90" t="s">
        <v>694</v>
      </c>
      <c r="I171" s="6"/>
    </row>
    <row r="172" spans="1:9" s="10" customFormat="1" x14ac:dyDescent="0.25">
      <c r="A172" s="65" t="s">
        <v>28</v>
      </c>
      <c r="B172" s="66" t="s">
        <v>113</v>
      </c>
      <c r="C172" s="76" t="s">
        <v>692</v>
      </c>
      <c r="D172" s="31">
        <v>0</v>
      </c>
      <c r="E172" s="31">
        <v>0</v>
      </c>
      <c r="F172" s="31">
        <v>0</v>
      </c>
      <c r="G172" s="22">
        <v>0</v>
      </c>
      <c r="H172" s="90" t="s">
        <v>694</v>
      </c>
      <c r="I172" s="6"/>
    </row>
    <row r="173" spans="1:9" s="10" customFormat="1" x14ac:dyDescent="0.25">
      <c r="A173" s="65" t="s">
        <v>29</v>
      </c>
      <c r="B173" s="66" t="s">
        <v>114</v>
      </c>
      <c r="C173" s="76" t="s">
        <v>692</v>
      </c>
      <c r="D173" s="31">
        <v>1753.91</v>
      </c>
      <c r="E173" s="31">
        <v>1678.97</v>
      </c>
      <c r="F173" s="36">
        <f t="shared" ref="F173:F215" si="10">E173-D173</f>
        <v>-74.940000000000055</v>
      </c>
      <c r="G173" s="25">
        <f t="shared" ref="G173:G215" si="11">F173/D173*100</f>
        <v>-4.2727391941433739</v>
      </c>
      <c r="H173" s="90" t="s">
        <v>694</v>
      </c>
      <c r="I173" s="6"/>
    </row>
    <row r="174" spans="1:9" s="10" customFormat="1" x14ac:dyDescent="0.25">
      <c r="A174" s="65" t="s">
        <v>30</v>
      </c>
      <c r="B174" s="66" t="s">
        <v>115</v>
      </c>
      <c r="C174" s="76" t="s">
        <v>692</v>
      </c>
      <c r="D174" s="31">
        <v>0</v>
      </c>
      <c r="E174" s="31">
        <v>0</v>
      </c>
      <c r="F174" s="36">
        <v>0</v>
      </c>
      <c r="G174" s="25">
        <v>0</v>
      </c>
      <c r="H174" s="90" t="s">
        <v>694</v>
      </c>
      <c r="I174" s="6"/>
    </row>
    <row r="175" spans="1:9" s="10" customFormat="1" x14ac:dyDescent="0.25">
      <c r="A175" s="65" t="s">
        <v>293</v>
      </c>
      <c r="B175" s="66" t="s">
        <v>117</v>
      </c>
      <c r="C175" s="76" t="s">
        <v>692</v>
      </c>
      <c r="D175" s="31">
        <v>36.68</v>
      </c>
      <c r="E175" s="31">
        <v>33.700000000000003</v>
      </c>
      <c r="F175" s="36">
        <f t="shared" si="10"/>
        <v>-2.9799999999999969</v>
      </c>
      <c r="G175" s="25">
        <f t="shared" si="11"/>
        <v>-8.1243184296619315</v>
      </c>
      <c r="H175" s="90" t="s">
        <v>694</v>
      </c>
      <c r="I175" s="6"/>
    </row>
    <row r="176" spans="1:9" s="10" customFormat="1" x14ac:dyDescent="0.25">
      <c r="A176" s="65" t="s">
        <v>294</v>
      </c>
      <c r="B176" s="66" t="s">
        <v>119</v>
      </c>
      <c r="C176" s="76" t="s">
        <v>692</v>
      </c>
      <c r="D176" s="31">
        <v>111.38</v>
      </c>
      <c r="E176" s="31">
        <v>134.02000000000001</v>
      </c>
      <c r="F176" s="36">
        <f t="shared" si="10"/>
        <v>22.640000000000015</v>
      </c>
      <c r="G176" s="25">
        <f t="shared" si="11"/>
        <v>20.326809121924956</v>
      </c>
      <c r="H176" s="90" t="s">
        <v>694</v>
      </c>
      <c r="I176" s="6"/>
    </row>
    <row r="177" spans="1:9" s="10" customFormat="1" x14ac:dyDescent="0.25">
      <c r="A177" s="65" t="s">
        <v>295</v>
      </c>
      <c r="B177" s="66" t="s">
        <v>121</v>
      </c>
      <c r="C177" s="76" t="s">
        <v>692</v>
      </c>
      <c r="D177" s="31">
        <v>0</v>
      </c>
      <c r="E177" s="31">
        <v>0</v>
      </c>
      <c r="F177" s="36">
        <v>0</v>
      </c>
      <c r="G177" s="25">
        <v>0</v>
      </c>
      <c r="H177" s="90" t="s">
        <v>694</v>
      </c>
      <c r="I177" s="6"/>
    </row>
    <row r="178" spans="1:9" s="10" customFormat="1" ht="30" x14ac:dyDescent="0.25">
      <c r="A178" s="65" t="s">
        <v>296</v>
      </c>
      <c r="B178" s="68" t="s">
        <v>123</v>
      </c>
      <c r="C178" s="76" t="s">
        <v>692</v>
      </c>
      <c r="D178" s="31">
        <v>0</v>
      </c>
      <c r="E178" s="31">
        <v>0</v>
      </c>
      <c r="F178" s="36">
        <v>0</v>
      </c>
      <c r="G178" s="25">
        <v>0</v>
      </c>
      <c r="H178" s="90" t="s">
        <v>694</v>
      </c>
      <c r="I178" s="6"/>
    </row>
    <row r="179" spans="1:9" s="10" customFormat="1" x14ac:dyDescent="0.25">
      <c r="A179" s="65" t="s">
        <v>297</v>
      </c>
      <c r="B179" s="69" t="s">
        <v>48</v>
      </c>
      <c r="C179" s="76" t="s">
        <v>692</v>
      </c>
      <c r="D179" s="31">
        <v>0</v>
      </c>
      <c r="E179" s="31">
        <v>0</v>
      </c>
      <c r="F179" s="36">
        <v>0</v>
      </c>
      <c r="G179" s="25">
        <v>0</v>
      </c>
      <c r="H179" s="90" t="s">
        <v>694</v>
      </c>
      <c r="I179" s="6"/>
    </row>
    <row r="180" spans="1:9" s="10" customFormat="1" x14ac:dyDescent="0.25">
      <c r="A180" s="65" t="s">
        <v>298</v>
      </c>
      <c r="B180" s="69" t="s">
        <v>49</v>
      </c>
      <c r="C180" s="76" t="s">
        <v>692</v>
      </c>
      <c r="D180" s="31">
        <v>0</v>
      </c>
      <c r="E180" s="31">
        <v>0</v>
      </c>
      <c r="F180" s="36">
        <v>0</v>
      </c>
      <c r="G180" s="25">
        <v>0</v>
      </c>
      <c r="H180" s="90" t="s">
        <v>694</v>
      </c>
      <c r="I180" s="6"/>
    </row>
    <row r="181" spans="1:9" s="10" customFormat="1" ht="30" x14ac:dyDescent="0.25">
      <c r="A181" s="65" t="s">
        <v>299</v>
      </c>
      <c r="B181" s="78" t="s">
        <v>300</v>
      </c>
      <c r="C181" s="76" t="s">
        <v>692</v>
      </c>
      <c r="D181" s="31">
        <v>0</v>
      </c>
      <c r="E181" s="31">
        <v>0</v>
      </c>
      <c r="F181" s="36">
        <v>0</v>
      </c>
      <c r="G181" s="25">
        <v>0</v>
      </c>
      <c r="H181" s="90" t="s">
        <v>694</v>
      </c>
      <c r="I181" s="6"/>
    </row>
    <row r="182" spans="1:9" s="10" customFormat="1" x14ac:dyDescent="0.25">
      <c r="A182" s="65" t="s">
        <v>301</v>
      </c>
      <c r="B182" s="77" t="s">
        <v>302</v>
      </c>
      <c r="C182" s="76" t="s">
        <v>692</v>
      </c>
      <c r="D182" s="31">
        <v>0</v>
      </c>
      <c r="E182" s="31">
        <v>0</v>
      </c>
      <c r="F182" s="36">
        <v>0</v>
      </c>
      <c r="G182" s="25">
        <v>0</v>
      </c>
      <c r="H182" s="90" t="s">
        <v>694</v>
      </c>
      <c r="I182" s="6"/>
    </row>
    <row r="183" spans="1:9" s="10" customFormat="1" x14ac:dyDescent="0.25">
      <c r="A183" s="65" t="s">
        <v>303</v>
      </c>
      <c r="B183" s="77" t="s">
        <v>304</v>
      </c>
      <c r="C183" s="76" t="s">
        <v>692</v>
      </c>
      <c r="D183" s="31">
        <v>0</v>
      </c>
      <c r="E183" s="31">
        <v>0</v>
      </c>
      <c r="F183" s="36">
        <v>0</v>
      </c>
      <c r="G183" s="25">
        <v>0</v>
      </c>
      <c r="H183" s="90" t="s">
        <v>694</v>
      </c>
      <c r="I183" s="6"/>
    </row>
    <row r="184" spans="1:9" s="10" customFormat="1" x14ac:dyDescent="0.25">
      <c r="A184" s="65" t="s">
        <v>305</v>
      </c>
      <c r="B184" s="66" t="s">
        <v>127</v>
      </c>
      <c r="C184" s="76" t="s">
        <v>692</v>
      </c>
      <c r="D184" s="31">
        <f>1930.07-1753.91-36.68-111.38</f>
        <v>28.099999999999852</v>
      </c>
      <c r="E184" s="31">
        <v>31.85</v>
      </c>
      <c r="F184" s="36">
        <f t="shared" si="10"/>
        <v>3.7500000000001492</v>
      </c>
      <c r="G184" s="25">
        <f t="shared" si="11"/>
        <v>13.345195729537968</v>
      </c>
      <c r="H184" s="90" t="s">
        <v>694</v>
      </c>
      <c r="I184" s="6"/>
    </row>
    <row r="185" spans="1:9" s="10" customFormat="1" x14ac:dyDescent="0.25">
      <c r="A185" s="65" t="s">
        <v>306</v>
      </c>
      <c r="B185" s="49" t="s">
        <v>307</v>
      </c>
      <c r="C185" s="76" t="s">
        <v>692</v>
      </c>
      <c r="D185" s="31">
        <f>D186+D187+D191+D192+D193+D194+D195+D196+D198+D199+D200+D201+D202</f>
        <v>1771.5900000000004</v>
      </c>
      <c r="E185" s="31">
        <f>E186+E187+E191+E192+E193+E194+E195+E196+E198+E199+E200+E201+E202</f>
        <v>1765.84</v>
      </c>
      <c r="F185" s="36">
        <f t="shared" si="10"/>
        <v>-5.7500000000004547</v>
      </c>
      <c r="G185" s="25">
        <f t="shared" si="11"/>
        <v>-0.32456719669903611</v>
      </c>
      <c r="H185" s="90" t="s">
        <v>694</v>
      </c>
      <c r="I185" s="6"/>
    </row>
    <row r="186" spans="1:9" s="10" customFormat="1" x14ac:dyDescent="0.25">
      <c r="A186" s="65" t="s">
        <v>308</v>
      </c>
      <c r="B186" s="78" t="s">
        <v>309</v>
      </c>
      <c r="C186" s="76" t="s">
        <v>692</v>
      </c>
      <c r="D186" s="31">
        <v>0</v>
      </c>
      <c r="E186" s="31">
        <v>0</v>
      </c>
      <c r="F186" s="31">
        <v>0</v>
      </c>
      <c r="G186" s="22">
        <v>0</v>
      </c>
      <c r="H186" s="90" t="s">
        <v>694</v>
      </c>
      <c r="I186" s="6"/>
    </row>
    <row r="187" spans="1:9" s="10" customFormat="1" x14ac:dyDescent="0.25">
      <c r="A187" s="65" t="s">
        <v>310</v>
      </c>
      <c r="B187" s="78" t="s">
        <v>311</v>
      </c>
      <c r="C187" s="76" t="s">
        <v>692</v>
      </c>
      <c r="D187" s="31">
        <f>D188+D189+D190</f>
        <v>899.22</v>
      </c>
      <c r="E187" s="31">
        <f>E188+E189+E190</f>
        <v>835.33</v>
      </c>
      <c r="F187" s="36">
        <f t="shared" si="10"/>
        <v>-63.889999999999986</v>
      </c>
      <c r="G187" s="25">
        <f t="shared" si="11"/>
        <v>-7.1050465959387008</v>
      </c>
      <c r="H187" s="90" t="s">
        <v>694</v>
      </c>
      <c r="I187" s="6"/>
    </row>
    <row r="188" spans="1:9" s="10" customFormat="1" x14ac:dyDescent="0.25">
      <c r="A188" s="65" t="s">
        <v>312</v>
      </c>
      <c r="B188" s="77" t="s">
        <v>313</v>
      </c>
      <c r="C188" s="76" t="s">
        <v>692</v>
      </c>
      <c r="D188" s="31">
        <v>0</v>
      </c>
      <c r="E188" s="31">
        <v>0</v>
      </c>
      <c r="F188" s="31">
        <v>0</v>
      </c>
      <c r="G188" s="22">
        <v>0</v>
      </c>
      <c r="H188" s="90" t="s">
        <v>694</v>
      </c>
      <c r="I188" s="6"/>
    </row>
    <row r="189" spans="1:9" s="10" customFormat="1" x14ac:dyDescent="0.25">
      <c r="A189" s="65" t="s">
        <v>314</v>
      </c>
      <c r="B189" s="77" t="s">
        <v>315</v>
      </c>
      <c r="C189" s="76" t="s">
        <v>692</v>
      </c>
      <c r="D189" s="31">
        <v>0</v>
      </c>
      <c r="E189" s="31">
        <v>0</v>
      </c>
      <c r="F189" s="31">
        <v>0</v>
      </c>
      <c r="G189" s="22">
        <v>0</v>
      </c>
      <c r="H189" s="90" t="s">
        <v>694</v>
      </c>
      <c r="I189" s="6"/>
    </row>
    <row r="190" spans="1:9" s="10" customFormat="1" x14ac:dyDescent="0.25">
      <c r="A190" s="65" t="s">
        <v>316</v>
      </c>
      <c r="B190" s="77" t="s">
        <v>317</v>
      </c>
      <c r="C190" s="76" t="s">
        <v>692</v>
      </c>
      <c r="D190" s="31">
        <v>899.22</v>
      </c>
      <c r="E190" s="31">
        <v>835.33</v>
      </c>
      <c r="F190" s="36">
        <f t="shared" si="10"/>
        <v>-63.889999999999986</v>
      </c>
      <c r="G190" s="25">
        <f t="shared" si="11"/>
        <v>-7.1050465959387008</v>
      </c>
      <c r="H190" s="90" t="s">
        <v>694</v>
      </c>
      <c r="I190" s="6"/>
    </row>
    <row r="191" spans="1:9" s="10" customFormat="1" ht="30" x14ac:dyDescent="0.25">
      <c r="A191" s="65" t="s">
        <v>318</v>
      </c>
      <c r="B191" s="78" t="s">
        <v>319</v>
      </c>
      <c r="C191" s="76" t="s">
        <v>692</v>
      </c>
      <c r="D191" s="31">
        <v>0</v>
      </c>
      <c r="E191" s="31">
        <v>0</v>
      </c>
      <c r="F191" s="36">
        <v>0</v>
      </c>
      <c r="G191" s="25">
        <v>0</v>
      </c>
      <c r="H191" s="90" t="s">
        <v>694</v>
      </c>
      <c r="I191" s="6"/>
    </row>
    <row r="192" spans="1:9" s="10" customFormat="1" ht="30" x14ac:dyDescent="0.25">
      <c r="A192" s="65" t="s">
        <v>320</v>
      </c>
      <c r="B192" s="78" t="s">
        <v>321</v>
      </c>
      <c r="C192" s="76" t="s">
        <v>692</v>
      </c>
      <c r="D192" s="31">
        <v>0</v>
      </c>
      <c r="E192" s="31">
        <v>0</v>
      </c>
      <c r="F192" s="36">
        <v>0</v>
      </c>
      <c r="G192" s="25">
        <v>0</v>
      </c>
      <c r="H192" s="90" t="s">
        <v>694</v>
      </c>
      <c r="I192" s="6"/>
    </row>
    <row r="193" spans="1:9" s="10" customFormat="1" x14ac:dyDescent="0.25">
      <c r="A193" s="65" t="s">
        <v>322</v>
      </c>
      <c r="B193" s="78" t="s">
        <v>323</v>
      </c>
      <c r="C193" s="76" t="s">
        <v>692</v>
      </c>
      <c r="D193" s="31">
        <v>0</v>
      </c>
      <c r="E193" s="31">
        <v>0</v>
      </c>
      <c r="F193" s="36">
        <v>0</v>
      </c>
      <c r="G193" s="25">
        <v>0</v>
      </c>
      <c r="H193" s="90" t="s">
        <v>694</v>
      </c>
      <c r="I193" s="6"/>
    </row>
    <row r="194" spans="1:9" s="10" customFormat="1" x14ac:dyDescent="0.25">
      <c r="A194" s="65" t="s">
        <v>324</v>
      </c>
      <c r="B194" s="78" t="s">
        <v>325</v>
      </c>
      <c r="C194" s="76" t="s">
        <v>692</v>
      </c>
      <c r="D194" s="31">
        <v>290.99</v>
      </c>
      <c r="E194" s="31">
        <v>295.04000000000002</v>
      </c>
      <c r="F194" s="36">
        <f t="shared" si="10"/>
        <v>4.0500000000000114</v>
      </c>
      <c r="G194" s="25">
        <f t="shared" si="11"/>
        <v>1.3918004055122208</v>
      </c>
      <c r="H194" s="90" t="s">
        <v>694</v>
      </c>
      <c r="I194" s="6"/>
    </row>
    <row r="195" spans="1:9" s="10" customFormat="1" x14ac:dyDescent="0.25">
      <c r="A195" s="65" t="s">
        <v>326</v>
      </c>
      <c r="B195" s="78" t="s">
        <v>327</v>
      </c>
      <c r="C195" s="76" t="s">
        <v>692</v>
      </c>
      <c r="D195" s="31">
        <v>92.16</v>
      </c>
      <c r="E195" s="31">
        <v>87.04</v>
      </c>
      <c r="F195" s="36">
        <f t="shared" si="10"/>
        <v>-5.1199999999999903</v>
      </c>
      <c r="G195" s="25">
        <f t="shared" si="11"/>
        <v>-5.5555555555555456</v>
      </c>
      <c r="H195" s="90" t="s">
        <v>694</v>
      </c>
      <c r="I195" s="6"/>
    </row>
    <row r="196" spans="1:9" s="10" customFormat="1" x14ac:dyDescent="0.25">
      <c r="A196" s="65" t="s">
        <v>328</v>
      </c>
      <c r="B196" s="78" t="s">
        <v>329</v>
      </c>
      <c r="C196" s="76" t="s">
        <v>692</v>
      </c>
      <c r="D196" s="31">
        <f>184-2.91+45.39</f>
        <v>226.48000000000002</v>
      </c>
      <c r="E196" s="31">
        <v>251.33</v>
      </c>
      <c r="F196" s="36">
        <f t="shared" si="10"/>
        <v>24.849999999999994</v>
      </c>
      <c r="G196" s="25">
        <f t="shared" si="11"/>
        <v>10.972271282232423</v>
      </c>
      <c r="H196" s="90" t="s">
        <v>694</v>
      </c>
      <c r="I196" s="6"/>
    </row>
    <row r="197" spans="1:9" s="10" customFormat="1" x14ac:dyDescent="0.25">
      <c r="A197" s="65" t="s">
        <v>330</v>
      </c>
      <c r="B197" s="77" t="s">
        <v>331</v>
      </c>
      <c r="C197" s="76" t="s">
        <v>692</v>
      </c>
      <c r="D197" s="31">
        <v>46.24</v>
      </c>
      <c r="E197" s="31">
        <v>40.630000000000003</v>
      </c>
      <c r="F197" s="36">
        <f t="shared" si="10"/>
        <v>-5.6099999999999994</v>
      </c>
      <c r="G197" s="25">
        <f t="shared" si="11"/>
        <v>-12.132352941176469</v>
      </c>
      <c r="H197" s="90" t="s">
        <v>694</v>
      </c>
      <c r="I197" s="6"/>
    </row>
    <row r="198" spans="1:9" s="10" customFormat="1" x14ac:dyDescent="0.25">
      <c r="A198" s="65" t="s">
        <v>332</v>
      </c>
      <c r="B198" s="78" t="s">
        <v>333</v>
      </c>
      <c r="C198" s="76" t="s">
        <v>692</v>
      </c>
      <c r="D198" s="31">
        <f>44.33+16.31</f>
        <v>60.64</v>
      </c>
      <c r="E198" s="31">
        <v>46.35</v>
      </c>
      <c r="F198" s="36">
        <f t="shared" si="10"/>
        <v>-14.29</v>
      </c>
      <c r="G198" s="25">
        <f t="shared" si="11"/>
        <v>-23.565303430079155</v>
      </c>
      <c r="H198" s="90" t="s">
        <v>694</v>
      </c>
      <c r="I198" s="6"/>
    </row>
    <row r="199" spans="1:9" s="10" customFormat="1" x14ac:dyDescent="0.25">
      <c r="A199" s="65" t="s">
        <v>334</v>
      </c>
      <c r="B199" s="78" t="s">
        <v>335</v>
      </c>
      <c r="C199" s="76" t="s">
        <v>692</v>
      </c>
      <c r="D199" s="31">
        <f>1421.24-D190-D194-D195-45.39-D198</f>
        <v>32.839999999999975</v>
      </c>
      <c r="E199" s="31">
        <v>0</v>
      </c>
      <c r="F199" s="36">
        <f t="shared" si="10"/>
        <v>-32.839999999999975</v>
      </c>
      <c r="G199" s="25">
        <f t="shared" si="11"/>
        <v>-100</v>
      </c>
      <c r="H199" s="90" t="s">
        <v>694</v>
      </c>
      <c r="I199" s="6"/>
    </row>
    <row r="200" spans="1:9" s="10" customFormat="1" x14ac:dyDescent="0.25">
      <c r="A200" s="65" t="s">
        <v>336</v>
      </c>
      <c r="B200" s="78" t="s">
        <v>337</v>
      </c>
      <c r="C200" s="76" t="s">
        <v>692</v>
      </c>
      <c r="D200" s="31">
        <v>2.91</v>
      </c>
      <c r="E200" s="31">
        <v>3.44</v>
      </c>
      <c r="F200" s="36">
        <f t="shared" si="10"/>
        <v>0.5299999999999998</v>
      </c>
      <c r="G200" s="25">
        <f t="shared" si="11"/>
        <v>18.213058419243978</v>
      </c>
      <c r="H200" s="90" t="s">
        <v>694</v>
      </c>
      <c r="I200" s="6"/>
    </row>
    <row r="201" spans="1:9" s="10" customFormat="1" ht="30" x14ac:dyDescent="0.25">
      <c r="A201" s="65" t="s">
        <v>338</v>
      </c>
      <c r="B201" s="78" t="s">
        <v>339</v>
      </c>
      <c r="C201" s="76" t="s">
        <v>692</v>
      </c>
      <c r="D201" s="31">
        <v>0.64</v>
      </c>
      <c r="E201" s="31">
        <v>24.77</v>
      </c>
      <c r="F201" s="36">
        <f t="shared" si="10"/>
        <v>24.13</v>
      </c>
      <c r="G201" s="25">
        <f t="shared" si="11"/>
        <v>3770.3125</v>
      </c>
      <c r="H201" s="90" t="s">
        <v>694</v>
      </c>
      <c r="I201" s="6"/>
    </row>
    <row r="202" spans="1:9" s="10" customFormat="1" x14ac:dyDescent="0.25">
      <c r="A202" s="65" t="s">
        <v>340</v>
      </c>
      <c r="B202" s="78" t="s">
        <v>341</v>
      </c>
      <c r="C202" s="76" t="s">
        <v>692</v>
      </c>
      <c r="D202" s="31">
        <f>196.35-0.64-30</f>
        <v>165.71</v>
      </c>
      <c r="E202" s="31">
        <v>222.54</v>
      </c>
      <c r="F202" s="36">
        <f t="shared" si="10"/>
        <v>56.829999999999984</v>
      </c>
      <c r="G202" s="25">
        <f t="shared" si="11"/>
        <v>34.294852453080672</v>
      </c>
      <c r="H202" s="90" t="s">
        <v>694</v>
      </c>
      <c r="I202" s="6"/>
    </row>
    <row r="203" spans="1:9" s="10" customFormat="1" x14ac:dyDescent="0.25">
      <c r="A203" s="65" t="s">
        <v>342</v>
      </c>
      <c r="B203" s="49" t="s">
        <v>343</v>
      </c>
      <c r="C203" s="76" t="s">
        <v>692</v>
      </c>
      <c r="D203" s="31">
        <v>0</v>
      </c>
      <c r="E203" s="31">
        <v>0</v>
      </c>
      <c r="F203" s="36">
        <v>0</v>
      </c>
      <c r="G203" s="25">
        <v>0</v>
      </c>
      <c r="H203" s="90" t="s">
        <v>694</v>
      </c>
      <c r="I203" s="6"/>
    </row>
    <row r="204" spans="1:9" s="10" customFormat="1" x14ac:dyDescent="0.25">
      <c r="A204" s="65" t="s">
        <v>344</v>
      </c>
      <c r="B204" s="78" t="s">
        <v>345</v>
      </c>
      <c r="C204" s="76" t="s">
        <v>692</v>
      </c>
      <c r="D204" s="31">
        <v>0</v>
      </c>
      <c r="E204" s="31">
        <v>0</v>
      </c>
      <c r="F204" s="36">
        <v>0</v>
      </c>
      <c r="G204" s="25">
        <v>0</v>
      </c>
      <c r="H204" s="90" t="s">
        <v>694</v>
      </c>
      <c r="I204" s="6"/>
    </row>
    <row r="205" spans="1:9" s="10" customFormat="1" x14ac:dyDescent="0.25">
      <c r="A205" s="65" t="s">
        <v>346</v>
      </c>
      <c r="B205" s="78" t="s">
        <v>347</v>
      </c>
      <c r="C205" s="76" t="s">
        <v>692</v>
      </c>
      <c r="D205" s="31">
        <v>0</v>
      </c>
      <c r="E205" s="31">
        <v>0</v>
      </c>
      <c r="F205" s="36">
        <v>0</v>
      </c>
      <c r="G205" s="25">
        <v>0</v>
      </c>
      <c r="H205" s="90" t="s">
        <v>694</v>
      </c>
      <c r="I205" s="6"/>
    </row>
    <row r="206" spans="1:9" s="10" customFormat="1" ht="30" x14ac:dyDescent="0.25">
      <c r="A206" s="65" t="s">
        <v>348</v>
      </c>
      <c r="B206" s="77" t="s">
        <v>349</v>
      </c>
      <c r="C206" s="76" t="s">
        <v>692</v>
      </c>
      <c r="D206" s="31">
        <v>0</v>
      </c>
      <c r="E206" s="31">
        <v>0</v>
      </c>
      <c r="F206" s="36">
        <v>0</v>
      </c>
      <c r="G206" s="25">
        <v>0</v>
      </c>
      <c r="H206" s="90" t="s">
        <v>694</v>
      </c>
      <c r="I206" s="6"/>
    </row>
    <row r="207" spans="1:9" s="10" customFormat="1" x14ac:dyDescent="0.25">
      <c r="A207" s="65" t="s">
        <v>350</v>
      </c>
      <c r="B207" s="79" t="s">
        <v>93</v>
      </c>
      <c r="C207" s="76" t="s">
        <v>692</v>
      </c>
      <c r="D207" s="31">
        <v>0</v>
      </c>
      <c r="E207" s="31">
        <v>0</v>
      </c>
      <c r="F207" s="36">
        <v>0</v>
      </c>
      <c r="G207" s="25">
        <v>0</v>
      </c>
      <c r="H207" s="90" t="s">
        <v>694</v>
      </c>
      <c r="I207" s="6"/>
    </row>
    <row r="208" spans="1:9" s="10" customFormat="1" x14ac:dyDescent="0.25">
      <c r="A208" s="65" t="s">
        <v>351</v>
      </c>
      <c r="B208" s="79" t="s">
        <v>97</v>
      </c>
      <c r="C208" s="76" t="s">
        <v>692</v>
      </c>
      <c r="D208" s="31">
        <v>0</v>
      </c>
      <c r="E208" s="31">
        <v>0</v>
      </c>
      <c r="F208" s="36">
        <v>0</v>
      </c>
      <c r="G208" s="25">
        <v>0</v>
      </c>
      <c r="H208" s="90" t="s">
        <v>694</v>
      </c>
      <c r="I208" s="6"/>
    </row>
    <row r="209" spans="1:9" s="10" customFormat="1" x14ac:dyDescent="0.25">
      <c r="A209" s="65" t="s">
        <v>352</v>
      </c>
      <c r="B209" s="78" t="s">
        <v>353</v>
      </c>
      <c r="C209" s="76" t="s">
        <v>692</v>
      </c>
      <c r="D209" s="31">
        <v>0</v>
      </c>
      <c r="E209" s="31">
        <v>0</v>
      </c>
      <c r="F209" s="36">
        <v>0</v>
      </c>
      <c r="G209" s="25">
        <v>0</v>
      </c>
      <c r="H209" s="90" t="s">
        <v>694</v>
      </c>
      <c r="I209" s="6"/>
    </row>
    <row r="210" spans="1:9" s="10" customFormat="1" x14ac:dyDescent="0.25">
      <c r="A210" s="65" t="s">
        <v>354</v>
      </c>
      <c r="B210" s="49" t="s">
        <v>355</v>
      </c>
      <c r="C210" s="76" t="s">
        <v>692</v>
      </c>
      <c r="D210" s="31">
        <f>D211+D218+D219+D220</f>
        <v>129.44999999999999</v>
      </c>
      <c r="E210" s="31">
        <f>E211+E218+E219+E220</f>
        <v>80.580000000000013</v>
      </c>
      <c r="F210" s="36">
        <f t="shared" si="10"/>
        <v>-48.869999999999976</v>
      </c>
      <c r="G210" s="25">
        <f t="shared" si="11"/>
        <v>-37.75202780996522</v>
      </c>
      <c r="H210" s="90" t="s">
        <v>694</v>
      </c>
      <c r="I210" s="6"/>
    </row>
    <row r="211" spans="1:9" s="10" customFormat="1" x14ac:dyDescent="0.25">
      <c r="A211" s="65" t="s">
        <v>356</v>
      </c>
      <c r="B211" s="78" t="s">
        <v>357</v>
      </c>
      <c r="C211" s="76" t="s">
        <v>692</v>
      </c>
      <c r="D211" s="31">
        <f>D212+D213+D214+D215+D216+D217</f>
        <v>129.44999999999999</v>
      </c>
      <c r="E211" s="31">
        <f>E212+E213+E214+E215+E216+E217</f>
        <v>80.580000000000013</v>
      </c>
      <c r="F211" s="36">
        <f t="shared" si="10"/>
        <v>-48.869999999999976</v>
      </c>
      <c r="G211" s="25">
        <f t="shared" si="11"/>
        <v>-37.75202780996522</v>
      </c>
      <c r="H211" s="90" t="s">
        <v>694</v>
      </c>
      <c r="I211" s="6"/>
    </row>
    <row r="212" spans="1:9" s="10" customFormat="1" x14ac:dyDescent="0.25">
      <c r="A212" s="65" t="s">
        <v>358</v>
      </c>
      <c r="B212" s="77" t="s">
        <v>359</v>
      </c>
      <c r="C212" s="76" t="s">
        <v>692</v>
      </c>
      <c r="D212" s="31">
        <f>0.5+36.87+18.06</f>
        <v>55.429999999999993</v>
      </c>
      <c r="E212" s="31">
        <v>0</v>
      </c>
      <c r="F212" s="36">
        <f t="shared" si="10"/>
        <v>-55.429999999999993</v>
      </c>
      <c r="G212" s="25">
        <f t="shared" si="11"/>
        <v>-100</v>
      </c>
      <c r="H212" s="90" t="s">
        <v>694</v>
      </c>
      <c r="I212" s="6"/>
    </row>
    <row r="213" spans="1:9" s="10" customFormat="1" x14ac:dyDescent="0.25">
      <c r="A213" s="65" t="s">
        <v>360</v>
      </c>
      <c r="B213" s="77" t="s">
        <v>361</v>
      </c>
      <c r="C213" s="76" t="s">
        <v>692</v>
      </c>
      <c r="D213" s="31">
        <f>24.46-2.08</f>
        <v>22.380000000000003</v>
      </c>
      <c r="E213" s="31">
        <v>7.84</v>
      </c>
      <c r="F213" s="36">
        <f t="shared" si="10"/>
        <v>-14.540000000000003</v>
      </c>
      <c r="G213" s="25">
        <f t="shared" si="11"/>
        <v>-64.968722073279721</v>
      </c>
      <c r="H213" s="90" t="s">
        <v>694</v>
      </c>
      <c r="I213" s="6"/>
    </row>
    <row r="214" spans="1:9" s="10" customFormat="1" x14ac:dyDescent="0.25">
      <c r="A214" s="65" t="s">
        <v>362</v>
      </c>
      <c r="B214" s="77" t="s">
        <v>363</v>
      </c>
      <c r="C214" s="76" t="s">
        <v>692</v>
      </c>
      <c r="D214" s="31">
        <f>2.08+1.8</f>
        <v>3.88</v>
      </c>
      <c r="E214" s="31">
        <v>1.37</v>
      </c>
      <c r="F214" s="36">
        <f t="shared" si="10"/>
        <v>-2.5099999999999998</v>
      </c>
      <c r="G214" s="25">
        <f t="shared" si="11"/>
        <v>-64.69072164948453</v>
      </c>
      <c r="H214" s="90" t="s">
        <v>694</v>
      </c>
      <c r="I214" s="6"/>
    </row>
    <row r="215" spans="1:9" s="10" customFormat="1" x14ac:dyDescent="0.25">
      <c r="A215" s="65" t="s">
        <v>364</v>
      </c>
      <c r="B215" s="77" t="s">
        <v>365</v>
      </c>
      <c r="C215" s="76" t="s">
        <v>692</v>
      </c>
      <c r="D215" s="31">
        <f>2.62+2.58+42.42+0.14+0</f>
        <v>47.760000000000005</v>
      </c>
      <c r="E215" s="31">
        <v>71.37</v>
      </c>
      <c r="F215" s="36">
        <f t="shared" si="10"/>
        <v>23.61</v>
      </c>
      <c r="G215" s="25">
        <f t="shared" si="11"/>
        <v>49.434673366834161</v>
      </c>
      <c r="H215" s="90" t="s">
        <v>694</v>
      </c>
      <c r="I215" s="6"/>
    </row>
    <row r="216" spans="1:9" s="10" customFormat="1" x14ac:dyDescent="0.25">
      <c r="A216" s="65" t="s">
        <v>366</v>
      </c>
      <c r="B216" s="77" t="s">
        <v>367</v>
      </c>
      <c r="C216" s="76" t="s">
        <v>692</v>
      </c>
      <c r="D216" s="31">
        <v>0</v>
      </c>
      <c r="E216" s="31">
        <v>0</v>
      </c>
      <c r="F216" s="31">
        <v>0</v>
      </c>
      <c r="G216" s="22">
        <v>0</v>
      </c>
      <c r="H216" s="90" t="s">
        <v>694</v>
      </c>
      <c r="I216" s="6"/>
    </row>
    <row r="217" spans="1:9" s="10" customFormat="1" x14ac:dyDescent="0.25">
      <c r="A217" s="65" t="s">
        <v>368</v>
      </c>
      <c r="B217" s="77" t="s">
        <v>369</v>
      </c>
      <c r="C217" s="76" t="s">
        <v>692</v>
      </c>
      <c r="D217" s="31">
        <v>0</v>
      </c>
      <c r="E217" s="31">
        <v>0</v>
      </c>
      <c r="F217" s="31">
        <v>0</v>
      </c>
      <c r="G217" s="22">
        <v>0</v>
      </c>
      <c r="H217" s="90" t="s">
        <v>694</v>
      </c>
      <c r="I217" s="6"/>
    </row>
    <row r="218" spans="1:9" s="10" customFormat="1" x14ac:dyDescent="0.25">
      <c r="A218" s="65" t="s">
        <v>370</v>
      </c>
      <c r="B218" s="78" t="s">
        <v>371</v>
      </c>
      <c r="C218" s="76" t="s">
        <v>692</v>
      </c>
      <c r="D218" s="31">
        <v>0</v>
      </c>
      <c r="E218" s="31">
        <v>0</v>
      </c>
      <c r="F218" s="31">
        <v>0</v>
      </c>
      <c r="G218" s="22">
        <v>0</v>
      </c>
      <c r="H218" s="90" t="s">
        <v>694</v>
      </c>
      <c r="I218" s="6"/>
    </row>
    <row r="219" spans="1:9" s="10" customFormat="1" x14ac:dyDescent="0.25">
      <c r="A219" s="65" t="s">
        <v>372</v>
      </c>
      <c r="B219" s="78" t="s">
        <v>373</v>
      </c>
      <c r="C219" s="76" t="s">
        <v>692</v>
      </c>
      <c r="D219" s="31">
        <v>0</v>
      </c>
      <c r="E219" s="31">
        <v>0</v>
      </c>
      <c r="F219" s="31">
        <v>0</v>
      </c>
      <c r="G219" s="22">
        <v>0</v>
      </c>
      <c r="H219" s="90" t="s">
        <v>694</v>
      </c>
      <c r="I219" s="6"/>
    </row>
    <row r="220" spans="1:9" s="10" customFormat="1" x14ac:dyDescent="0.25">
      <c r="A220" s="65" t="s">
        <v>374</v>
      </c>
      <c r="B220" s="78" t="s">
        <v>180</v>
      </c>
      <c r="C220" s="76" t="s">
        <v>278</v>
      </c>
      <c r="D220" s="31">
        <v>0</v>
      </c>
      <c r="E220" s="31">
        <v>0</v>
      </c>
      <c r="F220" s="31">
        <v>0</v>
      </c>
      <c r="G220" s="22">
        <v>0</v>
      </c>
      <c r="H220" s="90" t="s">
        <v>694</v>
      </c>
      <c r="I220" s="6"/>
    </row>
    <row r="221" spans="1:9" s="10" customFormat="1" x14ac:dyDescent="0.25">
      <c r="A221" s="65" t="s">
        <v>375</v>
      </c>
      <c r="B221" s="78" t="s">
        <v>376</v>
      </c>
      <c r="C221" s="76" t="s">
        <v>692</v>
      </c>
      <c r="D221" s="31">
        <v>0</v>
      </c>
      <c r="E221" s="31">
        <v>0</v>
      </c>
      <c r="F221" s="31">
        <v>0</v>
      </c>
      <c r="G221" s="22">
        <v>0</v>
      </c>
      <c r="H221" s="90" t="s">
        <v>694</v>
      </c>
      <c r="I221" s="6"/>
    </row>
    <row r="222" spans="1:9" s="10" customFormat="1" x14ac:dyDescent="0.25">
      <c r="A222" s="65" t="s">
        <v>377</v>
      </c>
      <c r="B222" s="49" t="s">
        <v>378</v>
      </c>
      <c r="C222" s="76" t="s">
        <v>692</v>
      </c>
      <c r="D222" s="31">
        <v>0</v>
      </c>
      <c r="E222" s="31">
        <v>0</v>
      </c>
      <c r="F222" s="31">
        <v>0</v>
      </c>
      <c r="G222" s="22">
        <v>0</v>
      </c>
      <c r="H222" s="90" t="s">
        <v>694</v>
      </c>
      <c r="I222" s="6"/>
    </row>
    <row r="223" spans="1:9" s="10" customFormat="1" x14ac:dyDescent="0.25">
      <c r="A223" s="65" t="s">
        <v>379</v>
      </c>
      <c r="B223" s="78" t="s">
        <v>380</v>
      </c>
      <c r="C223" s="76" t="s">
        <v>692</v>
      </c>
      <c r="D223" s="31">
        <v>0</v>
      </c>
      <c r="E223" s="31">
        <v>0</v>
      </c>
      <c r="F223" s="31">
        <v>0</v>
      </c>
      <c r="G223" s="22">
        <v>0</v>
      </c>
      <c r="H223" s="90" t="s">
        <v>694</v>
      </c>
      <c r="I223" s="6"/>
    </row>
    <row r="224" spans="1:9" s="10" customFormat="1" x14ac:dyDescent="0.25">
      <c r="A224" s="65" t="s">
        <v>381</v>
      </c>
      <c r="B224" s="78" t="s">
        <v>382</v>
      </c>
      <c r="C224" s="76" t="s">
        <v>692</v>
      </c>
      <c r="D224" s="31">
        <v>0</v>
      </c>
      <c r="E224" s="31">
        <v>0</v>
      </c>
      <c r="F224" s="31">
        <v>0</v>
      </c>
      <c r="G224" s="22">
        <v>0</v>
      </c>
      <c r="H224" s="90" t="s">
        <v>694</v>
      </c>
      <c r="I224" s="6"/>
    </row>
    <row r="225" spans="1:9" s="10" customFormat="1" x14ac:dyDescent="0.25">
      <c r="A225" s="65" t="s">
        <v>383</v>
      </c>
      <c r="B225" s="77" t="s">
        <v>384</v>
      </c>
      <c r="C225" s="76" t="s">
        <v>692</v>
      </c>
      <c r="D225" s="31">
        <v>0</v>
      </c>
      <c r="E225" s="31">
        <v>0</v>
      </c>
      <c r="F225" s="31">
        <v>0</v>
      </c>
      <c r="G225" s="22">
        <v>0</v>
      </c>
      <c r="H225" s="90" t="s">
        <v>694</v>
      </c>
      <c r="I225" s="6"/>
    </row>
    <row r="226" spans="1:9" s="10" customFormat="1" x14ac:dyDescent="0.25">
      <c r="A226" s="65" t="s">
        <v>385</v>
      </c>
      <c r="B226" s="77" t="s">
        <v>386</v>
      </c>
      <c r="C226" s="76" t="s">
        <v>692</v>
      </c>
      <c r="D226" s="31">
        <v>0</v>
      </c>
      <c r="E226" s="31">
        <v>0</v>
      </c>
      <c r="F226" s="31">
        <v>0</v>
      </c>
      <c r="G226" s="22">
        <v>0</v>
      </c>
      <c r="H226" s="90" t="s">
        <v>694</v>
      </c>
      <c r="I226" s="6"/>
    </row>
    <row r="227" spans="1:9" s="10" customFormat="1" x14ac:dyDescent="0.25">
      <c r="A227" s="65" t="s">
        <v>387</v>
      </c>
      <c r="B227" s="77" t="s">
        <v>388</v>
      </c>
      <c r="C227" s="76" t="s">
        <v>692</v>
      </c>
      <c r="D227" s="31">
        <v>0</v>
      </c>
      <c r="E227" s="31">
        <v>0</v>
      </c>
      <c r="F227" s="31">
        <v>0</v>
      </c>
      <c r="G227" s="22">
        <v>0</v>
      </c>
      <c r="H227" s="90" t="s">
        <v>694</v>
      </c>
      <c r="I227" s="6"/>
    </row>
    <row r="228" spans="1:9" s="10" customFormat="1" x14ac:dyDescent="0.25">
      <c r="A228" s="65" t="s">
        <v>389</v>
      </c>
      <c r="B228" s="78" t="s">
        <v>390</v>
      </c>
      <c r="C228" s="76" t="s">
        <v>692</v>
      </c>
      <c r="D228" s="31">
        <v>0</v>
      </c>
      <c r="E228" s="31">
        <v>0</v>
      </c>
      <c r="F228" s="31">
        <v>0</v>
      </c>
      <c r="G228" s="22">
        <v>0</v>
      </c>
      <c r="H228" s="90" t="s">
        <v>694</v>
      </c>
      <c r="I228" s="6"/>
    </row>
    <row r="229" spans="1:9" s="10" customFormat="1" x14ac:dyDescent="0.25">
      <c r="A229" s="65" t="s">
        <v>391</v>
      </c>
      <c r="B229" s="78" t="s">
        <v>392</v>
      </c>
      <c r="C229" s="76" t="s">
        <v>692</v>
      </c>
      <c r="D229" s="31">
        <v>0</v>
      </c>
      <c r="E229" s="31">
        <v>0</v>
      </c>
      <c r="F229" s="31">
        <v>0</v>
      </c>
      <c r="G229" s="22">
        <v>0</v>
      </c>
      <c r="H229" s="90" t="s">
        <v>694</v>
      </c>
      <c r="I229" s="6"/>
    </row>
    <row r="230" spans="1:9" s="10" customFormat="1" x14ac:dyDescent="0.25">
      <c r="A230" s="65" t="s">
        <v>393</v>
      </c>
      <c r="B230" s="77" t="s">
        <v>394</v>
      </c>
      <c r="C230" s="76" t="s">
        <v>692</v>
      </c>
      <c r="D230" s="31">
        <v>0</v>
      </c>
      <c r="E230" s="31">
        <v>0</v>
      </c>
      <c r="F230" s="31">
        <v>0</v>
      </c>
      <c r="G230" s="22">
        <v>0</v>
      </c>
      <c r="H230" s="90" t="s">
        <v>694</v>
      </c>
      <c r="I230" s="6"/>
    </row>
    <row r="231" spans="1:9" s="10" customFormat="1" x14ac:dyDescent="0.25">
      <c r="A231" s="65" t="s">
        <v>395</v>
      </c>
      <c r="B231" s="77" t="s">
        <v>396</v>
      </c>
      <c r="C231" s="76" t="s">
        <v>692</v>
      </c>
      <c r="D231" s="31">
        <v>0</v>
      </c>
      <c r="E231" s="31">
        <v>0</v>
      </c>
      <c r="F231" s="31">
        <v>0</v>
      </c>
      <c r="G231" s="22">
        <v>0</v>
      </c>
      <c r="H231" s="90" t="s">
        <v>694</v>
      </c>
      <c r="I231" s="6"/>
    </row>
    <row r="232" spans="1:9" s="10" customFormat="1" x14ac:dyDescent="0.25">
      <c r="A232" s="65" t="s">
        <v>397</v>
      </c>
      <c r="B232" s="78" t="s">
        <v>398</v>
      </c>
      <c r="C232" s="76" t="s">
        <v>692</v>
      </c>
      <c r="D232" s="31">
        <v>0</v>
      </c>
      <c r="E232" s="31">
        <v>0</v>
      </c>
      <c r="F232" s="31">
        <v>0</v>
      </c>
      <c r="G232" s="22">
        <v>0</v>
      </c>
      <c r="H232" s="90" t="s">
        <v>694</v>
      </c>
      <c r="I232" s="6"/>
    </row>
    <row r="233" spans="1:9" s="10" customFormat="1" x14ac:dyDescent="0.25">
      <c r="A233" s="65" t="s">
        <v>399</v>
      </c>
      <c r="B233" s="78" t="s">
        <v>400</v>
      </c>
      <c r="C233" s="76" t="s">
        <v>692</v>
      </c>
      <c r="D233" s="31">
        <v>0</v>
      </c>
      <c r="E233" s="31">
        <v>0</v>
      </c>
      <c r="F233" s="31">
        <v>0</v>
      </c>
      <c r="G233" s="22">
        <v>0</v>
      </c>
      <c r="H233" s="90" t="s">
        <v>694</v>
      </c>
      <c r="I233" s="6"/>
    </row>
    <row r="234" spans="1:9" s="10" customFormat="1" x14ac:dyDescent="0.25">
      <c r="A234" s="65" t="s">
        <v>401</v>
      </c>
      <c r="B234" s="78" t="s">
        <v>402</v>
      </c>
      <c r="C234" s="76" t="s">
        <v>692</v>
      </c>
      <c r="D234" s="31">
        <v>0</v>
      </c>
      <c r="E234" s="31">
        <v>0</v>
      </c>
      <c r="F234" s="31">
        <v>0</v>
      </c>
      <c r="G234" s="22">
        <v>0</v>
      </c>
      <c r="H234" s="90" t="s">
        <v>694</v>
      </c>
      <c r="I234" s="6"/>
    </row>
    <row r="235" spans="1:9" s="10" customFormat="1" x14ac:dyDescent="0.25">
      <c r="A235" s="65" t="s">
        <v>403</v>
      </c>
      <c r="B235" s="49" t="s">
        <v>404</v>
      </c>
      <c r="C235" s="76" t="s">
        <v>692</v>
      </c>
      <c r="D235" s="31">
        <f>D236+D240+D241</f>
        <v>30</v>
      </c>
      <c r="E235" s="31">
        <f>E236+E240+E241</f>
        <v>0</v>
      </c>
      <c r="F235" s="36">
        <f t="shared" ref="F235:F295" si="12">E235-D235</f>
        <v>-30</v>
      </c>
      <c r="G235" s="25">
        <f t="shared" ref="G235:G282" si="13">F235/D235*100</f>
        <v>-100</v>
      </c>
      <c r="H235" s="90" t="s">
        <v>694</v>
      </c>
      <c r="I235" s="6"/>
    </row>
    <row r="236" spans="1:9" s="10" customFormat="1" x14ac:dyDescent="0.25">
      <c r="A236" s="65" t="s">
        <v>405</v>
      </c>
      <c r="B236" s="78" t="s">
        <v>406</v>
      </c>
      <c r="C236" s="76" t="s">
        <v>692</v>
      </c>
      <c r="D236" s="31">
        <f>D237+D238+D239</f>
        <v>30</v>
      </c>
      <c r="E236" s="31">
        <f>E237+E238+E239</f>
        <v>0</v>
      </c>
      <c r="F236" s="36">
        <f t="shared" si="12"/>
        <v>-30</v>
      </c>
      <c r="G236" s="25">
        <f t="shared" si="13"/>
        <v>-100</v>
      </c>
      <c r="H236" s="90" t="s">
        <v>694</v>
      </c>
      <c r="I236" s="6"/>
    </row>
    <row r="237" spans="1:9" s="10" customFormat="1" x14ac:dyDescent="0.25">
      <c r="A237" s="65" t="s">
        <v>407</v>
      </c>
      <c r="B237" s="77" t="s">
        <v>384</v>
      </c>
      <c r="C237" s="76" t="s">
        <v>692</v>
      </c>
      <c r="D237" s="31">
        <v>30</v>
      </c>
      <c r="E237" s="31">
        <v>0</v>
      </c>
      <c r="F237" s="36">
        <f t="shared" si="12"/>
        <v>-30</v>
      </c>
      <c r="G237" s="25">
        <f t="shared" si="13"/>
        <v>-100</v>
      </c>
      <c r="H237" s="90" t="s">
        <v>694</v>
      </c>
      <c r="I237" s="6"/>
    </row>
    <row r="238" spans="1:9" s="10" customFormat="1" x14ac:dyDescent="0.25">
      <c r="A238" s="65" t="s">
        <v>408</v>
      </c>
      <c r="B238" s="77" t="s">
        <v>386</v>
      </c>
      <c r="C238" s="76" t="s">
        <v>692</v>
      </c>
      <c r="D238" s="31">
        <v>0</v>
      </c>
      <c r="E238" s="31">
        <v>0</v>
      </c>
      <c r="F238" s="31">
        <v>0</v>
      </c>
      <c r="G238" s="22">
        <v>0</v>
      </c>
      <c r="H238" s="90" t="s">
        <v>694</v>
      </c>
      <c r="I238" s="6"/>
    </row>
    <row r="239" spans="1:9" s="10" customFormat="1" x14ac:dyDescent="0.25">
      <c r="A239" s="65" t="s">
        <v>409</v>
      </c>
      <c r="B239" s="77" t="s">
        <v>388</v>
      </c>
      <c r="C239" s="76" t="s">
        <v>692</v>
      </c>
      <c r="D239" s="31">
        <v>0</v>
      </c>
      <c r="E239" s="31">
        <v>0</v>
      </c>
      <c r="F239" s="31">
        <v>0</v>
      </c>
      <c r="G239" s="22">
        <v>0</v>
      </c>
      <c r="H239" s="90" t="s">
        <v>694</v>
      </c>
      <c r="I239" s="6"/>
    </row>
    <row r="240" spans="1:9" s="10" customFormat="1" x14ac:dyDescent="0.25">
      <c r="A240" s="65" t="s">
        <v>410</v>
      </c>
      <c r="B240" s="78" t="s">
        <v>275</v>
      </c>
      <c r="C240" s="76" t="s">
        <v>692</v>
      </c>
      <c r="D240" s="31">
        <v>0</v>
      </c>
      <c r="E240" s="31">
        <v>0</v>
      </c>
      <c r="F240" s="31">
        <v>0</v>
      </c>
      <c r="G240" s="22">
        <v>0</v>
      </c>
      <c r="H240" s="90" t="s">
        <v>694</v>
      </c>
      <c r="I240" s="6"/>
    </row>
    <row r="241" spans="1:9" s="10" customFormat="1" x14ac:dyDescent="0.25">
      <c r="A241" s="65" t="s">
        <v>411</v>
      </c>
      <c r="B241" s="78" t="s">
        <v>412</v>
      </c>
      <c r="C241" s="76" t="s">
        <v>692</v>
      </c>
      <c r="D241" s="31">
        <v>0</v>
      </c>
      <c r="E241" s="31">
        <v>0</v>
      </c>
      <c r="F241" s="31">
        <v>0</v>
      </c>
      <c r="G241" s="22">
        <v>0</v>
      </c>
      <c r="H241" s="90" t="s">
        <v>694</v>
      </c>
      <c r="I241" s="6"/>
    </row>
    <row r="242" spans="1:9" s="10" customFormat="1" ht="30" x14ac:dyDescent="0.25">
      <c r="A242" s="65" t="s">
        <v>413</v>
      </c>
      <c r="B242" s="49" t="s">
        <v>414</v>
      </c>
      <c r="C242" s="76" t="s">
        <v>692</v>
      </c>
      <c r="D242" s="31">
        <f>D167-D185</f>
        <v>158.47999999999979</v>
      </c>
      <c r="E242" s="31">
        <f>E167-E185</f>
        <v>112.70000000000005</v>
      </c>
      <c r="F242" s="36">
        <f t="shared" si="12"/>
        <v>-45.779999999999745</v>
      </c>
      <c r="G242" s="25">
        <f t="shared" si="13"/>
        <v>-28.886925795052882</v>
      </c>
      <c r="H242" s="90" t="s">
        <v>694</v>
      </c>
      <c r="I242" s="6"/>
    </row>
    <row r="243" spans="1:9" s="10" customFormat="1" ht="30" x14ac:dyDescent="0.25">
      <c r="A243" s="65" t="s">
        <v>415</v>
      </c>
      <c r="B243" s="49" t="s">
        <v>416</v>
      </c>
      <c r="C243" s="76" t="s">
        <v>692</v>
      </c>
      <c r="D243" s="31">
        <f>D203-D210</f>
        <v>-129.44999999999999</v>
      </c>
      <c r="E243" s="31">
        <f>E203-E210</f>
        <v>-80.580000000000013</v>
      </c>
      <c r="F243" s="36">
        <f t="shared" si="12"/>
        <v>48.869999999999976</v>
      </c>
      <c r="G243" s="25">
        <f t="shared" si="13"/>
        <v>-37.75202780996522</v>
      </c>
      <c r="H243" s="90" t="s">
        <v>694</v>
      </c>
      <c r="I243" s="6"/>
    </row>
    <row r="244" spans="1:9" s="10" customFormat="1" x14ac:dyDescent="0.25">
      <c r="A244" s="65" t="s">
        <v>417</v>
      </c>
      <c r="B244" s="78" t="s">
        <v>418</v>
      </c>
      <c r="C244" s="76" t="s">
        <v>692</v>
      </c>
      <c r="D244" s="31">
        <v>-129</v>
      </c>
      <c r="E244" s="31">
        <v>-80.580000000000013</v>
      </c>
      <c r="F244" s="36">
        <f t="shared" si="12"/>
        <v>48.419999999999987</v>
      </c>
      <c r="G244" s="25">
        <f t="shared" si="13"/>
        <v>-37.534883720930225</v>
      </c>
      <c r="H244" s="90" t="s">
        <v>694</v>
      </c>
      <c r="I244" s="6"/>
    </row>
    <row r="245" spans="1:9" s="10" customFormat="1" x14ac:dyDescent="0.25">
      <c r="A245" s="65" t="s">
        <v>419</v>
      </c>
      <c r="B245" s="78" t="s">
        <v>420</v>
      </c>
      <c r="C245" s="76" t="s">
        <v>692</v>
      </c>
      <c r="D245" s="31">
        <v>0</v>
      </c>
      <c r="E245" s="31">
        <v>0</v>
      </c>
      <c r="F245" s="31">
        <v>0</v>
      </c>
      <c r="G245" s="22">
        <v>0</v>
      </c>
      <c r="H245" s="90" t="s">
        <v>694</v>
      </c>
      <c r="I245" s="6"/>
    </row>
    <row r="246" spans="1:9" s="10" customFormat="1" ht="30" x14ac:dyDescent="0.25">
      <c r="A246" s="65" t="s">
        <v>421</v>
      </c>
      <c r="B246" s="49" t="s">
        <v>422</v>
      </c>
      <c r="C246" s="76" t="s">
        <v>692</v>
      </c>
      <c r="D246" s="31">
        <f>D222-D235</f>
        <v>-30</v>
      </c>
      <c r="E246" s="31">
        <f>E222-E235</f>
        <v>0</v>
      </c>
      <c r="F246" s="36">
        <f t="shared" si="12"/>
        <v>30</v>
      </c>
      <c r="G246" s="25">
        <f t="shared" si="13"/>
        <v>-100</v>
      </c>
      <c r="H246" s="90" t="s">
        <v>694</v>
      </c>
      <c r="I246" s="6"/>
    </row>
    <row r="247" spans="1:9" s="10" customFormat="1" x14ac:dyDescent="0.25">
      <c r="A247" s="65" t="s">
        <v>423</v>
      </c>
      <c r="B247" s="78" t="s">
        <v>424</v>
      </c>
      <c r="C247" s="76" t="s">
        <v>692</v>
      </c>
      <c r="D247" s="31">
        <v>-30</v>
      </c>
      <c r="E247" s="31">
        <v>0</v>
      </c>
      <c r="F247" s="36">
        <f t="shared" si="12"/>
        <v>30</v>
      </c>
      <c r="G247" s="25">
        <f t="shared" si="13"/>
        <v>-100</v>
      </c>
      <c r="H247" s="90" t="s">
        <v>694</v>
      </c>
      <c r="I247" s="6"/>
    </row>
    <row r="248" spans="1:9" s="10" customFormat="1" x14ac:dyDescent="0.25">
      <c r="A248" s="65" t="s">
        <v>425</v>
      </c>
      <c r="B248" s="78" t="s">
        <v>426</v>
      </c>
      <c r="C248" s="76" t="s">
        <v>692</v>
      </c>
      <c r="D248" s="31">
        <v>0</v>
      </c>
      <c r="E248" s="31">
        <v>0</v>
      </c>
      <c r="F248" s="31">
        <v>0</v>
      </c>
      <c r="G248" s="22">
        <v>0</v>
      </c>
      <c r="H248" s="90" t="s">
        <v>694</v>
      </c>
      <c r="I248" s="6"/>
    </row>
    <row r="249" spans="1:9" s="10" customFormat="1" x14ac:dyDescent="0.25">
      <c r="A249" s="65" t="s">
        <v>427</v>
      </c>
      <c r="B249" s="49" t="s">
        <v>428</v>
      </c>
      <c r="C249" s="76" t="s">
        <v>692</v>
      </c>
      <c r="D249" s="31">
        <v>0</v>
      </c>
      <c r="E249" s="31">
        <v>0</v>
      </c>
      <c r="F249" s="31">
        <v>0</v>
      </c>
      <c r="G249" s="22">
        <v>0</v>
      </c>
      <c r="H249" s="90" t="s">
        <v>694</v>
      </c>
      <c r="I249" s="6"/>
    </row>
    <row r="250" spans="1:9" s="10" customFormat="1" x14ac:dyDescent="0.25">
      <c r="A250" s="65" t="s">
        <v>429</v>
      </c>
      <c r="B250" s="49" t="s">
        <v>430</v>
      </c>
      <c r="C250" s="76" t="s">
        <v>692</v>
      </c>
      <c r="D250" s="31">
        <f>D242+D243+D246+D249</f>
        <v>-0.97000000000019782</v>
      </c>
      <c r="E250" s="31">
        <f>E242+E243+E246+E249</f>
        <v>32.120000000000033</v>
      </c>
      <c r="F250" s="36">
        <f t="shared" si="12"/>
        <v>33.090000000000231</v>
      </c>
      <c r="G250" s="25">
        <f t="shared" si="13"/>
        <v>-3411.3402061848951</v>
      </c>
      <c r="H250" s="90" t="s">
        <v>694</v>
      </c>
      <c r="I250" s="6"/>
    </row>
    <row r="251" spans="1:9" s="10" customFormat="1" x14ac:dyDescent="0.25">
      <c r="A251" s="65" t="s">
        <v>431</v>
      </c>
      <c r="B251" s="49" t="s">
        <v>432</v>
      </c>
      <c r="C251" s="76" t="s">
        <v>692</v>
      </c>
      <c r="D251" s="38">
        <v>11.62</v>
      </c>
      <c r="E251" s="31">
        <v>11.62</v>
      </c>
      <c r="F251" s="36">
        <f t="shared" si="12"/>
        <v>0</v>
      </c>
      <c r="G251" s="25">
        <f t="shared" si="13"/>
        <v>0</v>
      </c>
      <c r="H251" s="90" t="s">
        <v>694</v>
      </c>
      <c r="I251" s="6"/>
    </row>
    <row r="252" spans="1:9" s="10" customFormat="1" ht="16.5" thickBot="1" x14ac:dyDescent="0.3">
      <c r="A252" s="82" t="s">
        <v>433</v>
      </c>
      <c r="B252" s="91" t="s">
        <v>434</v>
      </c>
      <c r="C252" s="76" t="s">
        <v>692</v>
      </c>
      <c r="D252" s="39">
        <f>D251+D167-D185-D210-D235</f>
        <v>10.649999999999693</v>
      </c>
      <c r="E252" s="32">
        <v>43.74</v>
      </c>
      <c r="F252" s="32">
        <f t="shared" si="12"/>
        <v>33.090000000000309</v>
      </c>
      <c r="G252" s="23">
        <f t="shared" si="13"/>
        <v>310.70422535212452</v>
      </c>
      <c r="H252" s="92" t="s">
        <v>694</v>
      </c>
      <c r="I252" s="6"/>
    </row>
    <row r="253" spans="1:9" s="10" customFormat="1" x14ac:dyDescent="0.25">
      <c r="A253" s="62" t="s">
        <v>435</v>
      </c>
      <c r="B253" s="63" t="s">
        <v>180</v>
      </c>
      <c r="C253" s="86" t="s">
        <v>278</v>
      </c>
      <c r="D253" s="36">
        <v>0</v>
      </c>
      <c r="E253" s="36">
        <v>0</v>
      </c>
      <c r="F253" s="36">
        <v>0</v>
      </c>
      <c r="G253" s="25">
        <v>0</v>
      </c>
      <c r="H253" s="90" t="s">
        <v>694</v>
      </c>
      <c r="I253" s="6"/>
    </row>
    <row r="254" spans="1:9" s="10" customFormat="1" x14ac:dyDescent="0.25">
      <c r="A254" s="65" t="s">
        <v>436</v>
      </c>
      <c r="B254" s="78" t="s">
        <v>437</v>
      </c>
      <c r="C254" s="76" t="s">
        <v>692</v>
      </c>
      <c r="D254" s="31">
        <f>D255+D263+D265+D267+D269+D271+D273+D275+D281</f>
        <v>782.56</v>
      </c>
      <c r="E254" s="31">
        <f>E255+E263+E265+E267+E269+E271+E273+E275+E281</f>
        <v>718.75</v>
      </c>
      <c r="F254" s="36">
        <f t="shared" si="12"/>
        <v>-63.809999999999945</v>
      </c>
      <c r="G254" s="25">
        <f t="shared" si="13"/>
        <v>-8.1540073604579781</v>
      </c>
      <c r="H254" s="90" t="s">
        <v>694</v>
      </c>
      <c r="I254" s="6"/>
    </row>
    <row r="255" spans="1:9" s="10" customFormat="1" x14ac:dyDescent="0.25">
      <c r="A255" s="65" t="s">
        <v>438</v>
      </c>
      <c r="B255" s="77" t="s">
        <v>439</v>
      </c>
      <c r="C255" s="76" t="s">
        <v>692</v>
      </c>
      <c r="D255" s="31">
        <f>D257+D259+D261</f>
        <v>14.85</v>
      </c>
      <c r="E255" s="31">
        <v>0</v>
      </c>
      <c r="F255" s="36">
        <f t="shared" si="12"/>
        <v>-14.85</v>
      </c>
      <c r="G255" s="25">
        <f t="shared" si="13"/>
        <v>-100</v>
      </c>
      <c r="H255" s="90" t="s">
        <v>694</v>
      </c>
      <c r="I255" s="6"/>
    </row>
    <row r="256" spans="1:9" s="10" customFormat="1" x14ac:dyDescent="0.25">
      <c r="A256" s="65" t="s">
        <v>440</v>
      </c>
      <c r="B256" s="79" t="s">
        <v>441</v>
      </c>
      <c r="C256" s="76" t="s">
        <v>692</v>
      </c>
      <c r="D256" s="31">
        <v>0</v>
      </c>
      <c r="E256" s="31">
        <v>0</v>
      </c>
      <c r="F256" s="31">
        <v>0</v>
      </c>
      <c r="G256" s="22">
        <v>0</v>
      </c>
      <c r="H256" s="90" t="s">
        <v>694</v>
      </c>
      <c r="I256" s="6"/>
    </row>
    <row r="257" spans="1:9" s="10" customFormat="1" ht="30" x14ac:dyDescent="0.25">
      <c r="A257" s="65" t="s">
        <v>442</v>
      </c>
      <c r="B257" s="79" t="s">
        <v>443</v>
      </c>
      <c r="C257" s="76" t="s">
        <v>692</v>
      </c>
      <c r="D257" s="31">
        <v>0</v>
      </c>
      <c r="E257" s="31">
        <v>0</v>
      </c>
      <c r="F257" s="31">
        <v>0</v>
      </c>
      <c r="G257" s="22">
        <v>0</v>
      </c>
      <c r="H257" s="90" t="s">
        <v>694</v>
      </c>
      <c r="I257" s="6"/>
    </row>
    <row r="258" spans="1:9" s="10" customFormat="1" x14ac:dyDescent="0.25">
      <c r="A258" s="65" t="s">
        <v>444</v>
      </c>
      <c r="B258" s="80" t="s">
        <v>441</v>
      </c>
      <c r="C258" s="76" t="s">
        <v>692</v>
      </c>
      <c r="D258" s="31">
        <v>0</v>
      </c>
      <c r="E258" s="31">
        <v>0</v>
      </c>
      <c r="F258" s="31">
        <v>0</v>
      </c>
      <c r="G258" s="22">
        <v>0</v>
      </c>
      <c r="H258" s="90" t="s">
        <v>694</v>
      </c>
      <c r="I258" s="6"/>
    </row>
    <row r="259" spans="1:9" s="10" customFormat="1" ht="30" x14ac:dyDescent="0.25">
      <c r="A259" s="65" t="s">
        <v>445</v>
      </c>
      <c r="B259" s="79" t="s">
        <v>111</v>
      </c>
      <c r="C259" s="76" t="s">
        <v>692</v>
      </c>
      <c r="D259" s="31">
        <v>0</v>
      </c>
      <c r="E259" s="31">
        <v>0</v>
      </c>
      <c r="F259" s="31">
        <v>0</v>
      </c>
      <c r="G259" s="22">
        <v>0</v>
      </c>
      <c r="H259" s="90" t="s">
        <v>694</v>
      </c>
      <c r="I259" s="6"/>
    </row>
    <row r="260" spans="1:9" s="10" customFormat="1" x14ac:dyDescent="0.25">
      <c r="A260" s="65" t="s">
        <v>446</v>
      </c>
      <c r="B260" s="80" t="s">
        <v>441</v>
      </c>
      <c r="C260" s="76" t="s">
        <v>692</v>
      </c>
      <c r="D260" s="31">
        <v>0</v>
      </c>
      <c r="E260" s="31">
        <v>0</v>
      </c>
      <c r="F260" s="31">
        <v>0</v>
      </c>
      <c r="G260" s="22">
        <v>0</v>
      </c>
      <c r="H260" s="90" t="s">
        <v>694</v>
      </c>
      <c r="I260" s="6"/>
    </row>
    <row r="261" spans="1:9" s="10" customFormat="1" ht="30" x14ac:dyDescent="0.25">
      <c r="A261" s="65" t="s">
        <v>447</v>
      </c>
      <c r="B261" s="79" t="s">
        <v>112</v>
      </c>
      <c r="C261" s="76" t="s">
        <v>692</v>
      </c>
      <c r="D261" s="31">
        <v>14.85</v>
      </c>
      <c r="E261" s="31">
        <v>0.01</v>
      </c>
      <c r="F261" s="36">
        <f t="shared" si="12"/>
        <v>-14.84</v>
      </c>
      <c r="G261" s="25">
        <f t="shared" si="13"/>
        <v>-99.932659932659945</v>
      </c>
      <c r="H261" s="90" t="s">
        <v>694</v>
      </c>
      <c r="I261" s="6"/>
    </row>
    <row r="262" spans="1:9" s="10" customFormat="1" x14ac:dyDescent="0.25">
      <c r="A262" s="65" t="s">
        <v>448</v>
      </c>
      <c r="B262" s="80" t="s">
        <v>441</v>
      </c>
      <c r="C262" s="76" t="s">
        <v>692</v>
      </c>
      <c r="D262" s="31">
        <v>14.85</v>
      </c>
      <c r="E262" s="31">
        <v>0</v>
      </c>
      <c r="F262" s="36">
        <f t="shared" si="12"/>
        <v>-14.85</v>
      </c>
      <c r="G262" s="25">
        <f t="shared" si="13"/>
        <v>-100</v>
      </c>
      <c r="H262" s="90" t="s">
        <v>694</v>
      </c>
      <c r="I262" s="6"/>
    </row>
    <row r="263" spans="1:9" s="10" customFormat="1" x14ac:dyDescent="0.25">
      <c r="A263" s="65" t="s">
        <v>449</v>
      </c>
      <c r="B263" s="77" t="s">
        <v>450</v>
      </c>
      <c r="C263" s="76" t="s">
        <v>692</v>
      </c>
      <c r="D263" s="31">
        <v>0</v>
      </c>
      <c r="E263" s="31">
        <v>0</v>
      </c>
      <c r="F263" s="31">
        <v>0</v>
      </c>
      <c r="G263" s="22">
        <v>0</v>
      </c>
      <c r="H263" s="90" t="s">
        <v>694</v>
      </c>
      <c r="I263" s="6"/>
    </row>
    <row r="264" spans="1:9" s="10" customFormat="1" x14ac:dyDescent="0.25">
      <c r="A264" s="65" t="s">
        <v>451</v>
      </c>
      <c r="B264" s="79" t="s">
        <v>441</v>
      </c>
      <c r="C264" s="76" t="s">
        <v>692</v>
      </c>
      <c r="D264" s="31">
        <v>0</v>
      </c>
      <c r="E264" s="31">
        <v>0</v>
      </c>
      <c r="F264" s="31">
        <v>0</v>
      </c>
      <c r="G264" s="22">
        <v>0</v>
      </c>
      <c r="H264" s="90" t="s">
        <v>694</v>
      </c>
      <c r="I264" s="6"/>
    </row>
    <row r="265" spans="1:9" s="10" customFormat="1" x14ac:dyDescent="0.25">
      <c r="A265" s="65" t="s">
        <v>452</v>
      </c>
      <c r="B265" s="69" t="s">
        <v>41</v>
      </c>
      <c r="C265" s="76" t="s">
        <v>692</v>
      </c>
      <c r="D265" s="31">
        <v>78.400000000000006</v>
      </c>
      <c r="E265" s="31">
        <v>181.37</v>
      </c>
      <c r="F265" s="36">
        <f t="shared" si="12"/>
        <v>102.97</v>
      </c>
      <c r="G265" s="25">
        <f t="shared" si="13"/>
        <v>131.33928571428569</v>
      </c>
      <c r="H265" s="90" t="s">
        <v>694</v>
      </c>
      <c r="I265" s="6"/>
    </row>
    <row r="266" spans="1:9" s="10" customFormat="1" x14ac:dyDescent="0.25">
      <c r="A266" s="65" t="s">
        <v>453</v>
      </c>
      <c r="B266" s="79" t="s">
        <v>441</v>
      </c>
      <c r="C266" s="76" t="s">
        <v>692</v>
      </c>
      <c r="D266" s="31">
        <v>0</v>
      </c>
      <c r="E266" s="31">
        <v>0</v>
      </c>
      <c r="F266" s="31">
        <v>0</v>
      </c>
      <c r="G266" s="22">
        <v>0</v>
      </c>
      <c r="H266" s="90" t="s">
        <v>694</v>
      </c>
      <c r="I266" s="6"/>
    </row>
    <row r="267" spans="1:9" s="10" customFormat="1" x14ac:dyDescent="0.25">
      <c r="A267" s="65" t="s">
        <v>454</v>
      </c>
      <c r="B267" s="69" t="s">
        <v>455</v>
      </c>
      <c r="C267" s="76" t="s">
        <v>692</v>
      </c>
      <c r="D267" s="31">
        <v>0</v>
      </c>
      <c r="E267" s="31">
        <v>0</v>
      </c>
      <c r="F267" s="31">
        <v>0</v>
      </c>
      <c r="G267" s="22">
        <v>0</v>
      </c>
      <c r="H267" s="90" t="s">
        <v>694</v>
      </c>
      <c r="I267" s="6"/>
    </row>
    <row r="268" spans="1:9" s="10" customFormat="1" x14ac:dyDescent="0.25">
      <c r="A268" s="65" t="s">
        <v>456</v>
      </c>
      <c r="B268" s="79" t="s">
        <v>441</v>
      </c>
      <c r="C268" s="76" t="s">
        <v>692</v>
      </c>
      <c r="D268" s="31">
        <v>0</v>
      </c>
      <c r="E268" s="31">
        <v>0</v>
      </c>
      <c r="F268" s="31">
        <v>0</v>
      </c>
      <c r="G268" s="22">
        <v>0</v>
      </c>
      <c r="H268" s="90" t="s">
        <v>694</v>
      </c>
      <c r="I268" s="6"/>
    </row>
    <row r="269" spans="1:9" s="10" customFormat="1" x14ac:dyDescent="0.25">
      <c r="A269" s="65" t="s">
        <v>457</v>
      </c>
      <c r="B269" s="69" t="s">
        <v>458</v>
      </c>
      <c r="C269" s="76" t="s">
        <v>692</v>
      </c>
      <c r="D269" s="31">
        <v>8.14</v>
      </c>
      <c r="E269" s="31">
        <v>13.42</v>
      </c>
      <c r="F269" s="36">
        <f t="shared" si="12"/>
        <v>5.2799999999999994</v>
      </c>
      <c r="G269" s="25">
        <f t="shared" si="13"/>
        <v>64.864864864864856</v>
      </c>
      <c r="H269" s="90" t="s">
        <v>694</v>
      </c>
      <c r="I269" s="6"/>
    </row>
    <row r="270" spans="1:9" s="10" customFormat="1" x14ac:dyDescent="0.25">
      <c r="A270" s="65" t="s">
        <v>459</v>
      </c>
      <c r="B270" s="79" t="s">
        <v>441</v>
      </c>
      <c r="C270" s="76" t="s">
        <v>692</v>
      </c>
      <c r="D270" s="31">
        <v>5.0199999999999996</v>
      </c>
      <c r="E270" s="31">
        <v>9.35</v>
      </c>
      <c r="F270" s="36">
        <f t="shared" si="12"/>
        <v>4.33</v>
      </c>
      <c r="G270" s="25">
        <f t="shared" si="13"/>
        <v>86.254980079681289</v>
      </c>
      <c r="H270" s="90" t="s">
        <v>694</v>
      </c>
      <c r="I270" s="6"/>
    </row>
    <row r="271" spans="1:9" s="10" customFormat="1" x14ac:dyDescent="0.25">
      <c r="A271" s="65" t="s">
        <v>460</v>
      </c>
      <c r="B271" s="69" t="s">
        <v>43</v>
      </c>
      <c r="C271" s="76" t="s">
        <v>692</v>
      </c>
      <c r="D271" s="31">
        <v>0</v>
      </c>
      <c r="E271" s="31">
        <v>0</v>
      </c>
      <c r="F271" s="31">
        <v>0</v>
      </c>
      <c r="G271" s="22">
        <v>0</v>
      </c>
      <c r="H271" s="90" t="s">
        <v>694</v>
      </c>
      <c r="I271" s="6"/>
    </row>
    <row r="272" spans="1:9" s="10" customFormat="1" x14ac:dyDescent="0.25">
      <c r="A272" s="65" t="s">
        <v>461</v>
      </c>
      <c r="B272" s="79" t="s">
        <v>441</v>
      </c>
      <c r="C272" s="76" t="s">
        <v>692</v>
      </c>
      <c r="D272" s="31">
        <v>0</v>
      </c>
      <c r="E272" s="31">
        <v>0</v>
      </c>
      <c r="F272" s="31">
        <v>0</v>
      </c>
      <c r="G272" s="22">
        <v>0</v>
      </c>
      <c r="H272" s="90" t="s">
        <v>694</v>
      </c>
      <c r="I272" s="6"/>
    </row>
    <row r="273" spans="1:9" s="10" customFormat="1" x14ac:dyDescent="0.25">
      <c r="A273" s="65" t="s">
        <v>460</v>
      </c>
      <c r="B273" s="69" t="s">
        <v>462</v>
      </c>
      <c r="C273" s="76" t="s">
        <v>692</v>
      </c>
      <c r="D273" s="31">
        <v>0</v>
      </c>
      <c r="E273" s="31">
        <v>0</v>
      </c>
      <c r="F273" s="31">
        <v>0</v>
      </c>
      <c r="G273" s="22">
        <v>0</v>
      </c>
      <c r="H273" s="90" t="s">
        <v>694</v>
      </c>
      <c r="I273" s="6"/>
    </row>
    <row r="274" spans="1:9" s="10" customFormat="1" x14ac:dyDescent="0.25">
      <c r="A274" s="65" t="s">
        <v>463</v>
      </c>
      <c r="B274" s="79" t="s">
        <v>441</v>
      </c>
      <c r="C274" s="76" t="s">
        <v>692</v>
      </c>
      <c r="D274" s="31">
        <v>0</v>
      </c>
      <c r="E274" s="31">
        <v>0</v>
      </c>
      <c r="F274" s="31">
        <v>0</v>
      </c>
      <c r="G274" s="22">
        <v>0</v>
      </c>
      <c r="H274" s="90" t="s">
        <v>694</v>
      </c>
      <c r="I274" s="6"/>
    </row>
    <row r="275" spans="1:9" s="10" customFormat="1" ht="30" x14ac:dyDescent="0.25">
      <c r="A275" s="65" t="s">
        <v>464</v>
      </c>
      <c r="B275" s="77" t="s">
        <v>465</v>
      </c>
      <c r="C275" s="76" t="s">
        <v>692</v>
      </c>
      <c r="D275" s="31">
        <v>0</v>
      </c>
      <c r="E275" s="31">
        <v>0.26</v>
      </c>
      <c r="F275" s="31">
        <v>0</v>
      </c>
      <c r="G275" s="22">
        <v>0</v>
      </c>
      <c r="H275" s="90" t="s">
        <v>694</v>
      </c>
      <c r="I275" s="6"/>
    </row>
    <row r="276" spans="1:9" s="10" customFormat="1" x14ac:dyDescent="0.25">
      <c r="A276" s="65" t="s">
        <v>466</v>
      </c>
      <c r="B276" s="79" t="s">
        <v>441</v>
      </c>
      <c r="C276" s="76" t="s">
        <v>692</v>
      </c>
      <c r="D276" s="31">
        <v>0</v>
      </c>
      <c r="E276" s="31">
        <v>0</v>
      </c>
      <c r="F276" s="31">
        <v>0</v>
      </c>
      <c r="G276" s="22">
        <v>0</v>
      </c>
      <c r="H276" s="90" t="s">
        <v>694</v>
      </c>
      <c r="I276" s="6"/>
    </row>
    <row r="277" spans="1:9" s="10" customFormat="1" x14ac:dyDescent="0.25">
      <c r="A277" s="65" t="s">
        <v>467</v>
      </c>
      <c r="B277" s="79" t="s">
        <v>48</v>
      </c>
      <c r="C277" s="76" t="s">
        <v>692</v>
      </c>
      <c r="D277" s="31">
        <v>0</v>
      </c>
      <c r="E277" s="31">
        <v>0</v>
      </c>
      <c r="F277" s="31">
        <v>0</v>
      </c>
      <c r="G277" s="22">
        <v>0</v>
      </c>
      <c r="H277" s="90" t="s">
        <v>694</v>
      </c>
      <c r="I277" s="6"/>
    </row>
    <row r="278" spans="1:9" s="10" customFormat="1" x14ac:dyDescent="0.25">
      <c r="A278" s="65" t="s">
        <v>468</v>
      </c>
      <c r="B278" s="80" t="s">
        <v>441</v>
      </c>
      <c r="C278" s="76" t="s">
        <v>692</v>
      </c>
      <c r="D278" s="31">
        <v>0</v>
      </c>
      <c r="E278" s="31">
        <v>0</v>
      </c>
      <c r="F278" s="31">
        <v>0</v>
      </c>
      <c r="G278" s="22">
        <v>0</v>
      </c>
      <c r="H278" s="90" t="s">
        <v>694</v>
      </c>
      <c r="I278" s="6"/>
    </row>
    <row r="279" spans="1:9" s="10" customFormat="1" x14ac:dyDescent="0.25">
      <c r="A279" s="65" t="s">
        <v>469</v>
      </c>
      <c r="B279" s="79" t="s">
        <v>49</v>
      </c>
      <c r="C279" s="76" t="s">
        <v>692</v>
      </c>
      <c r="D279" s="31">
        <v>0</v>
      </c>
      <c r="E279" s="31">
        <v>0</v>
      </c>
      <c r="F279" s="31">
        <v>0</v>
      </c>
      <c r="G279" s="22">
        <v>0</v>
      </c>
      <c r="H279" s="90" t="s">
        <v>694</v>
      </c>
      <c r="I279" s="6"/>
    </row>
    <row r="280" spans="1:9" s="10" customFormat="1" x14ac:dyDescent="0.25">
      <c r="A280" s="65" t="s">
        <v>470</v>
      </c>
      <c r="B280" s="80" t="s">
        <v>441</v>
      </c>
      <c r="C280" s="76" t="s">
        <v>692</v>
      </c>
      <c r="D280" s="31">
        <v>0</v>
      </c>
      <c r="E280" s="31">
        <v>0</v>
      </c>
      <c r="F280" s="31">
        <v>0</v>
      </c>
      <c r="G280" s="22">
        <v>0</v>
      </c>
      <c r="H280" s="90" t="s">
        <v>694</v>
      </c>
      <c r="I280" s="6"/>
    </row>
    <row r="281" spans="1:9" s="10" customFormat="1" x14ac:dyDescent="0.25">
      <c r="A281" s="65" t="s">
        <v>471</v>
      </c>
      <c r="B281" s="77" t="s">
        <v>472</v>
      </c>
      <c r="C281" s="76" t="s">
        <v>692</v>
      </c>
      <c r="D281" s="31">
        <v>681.17</v>
      </c>
      <c r="E281" s="31">
        <v>523.70000000000005</v>
      </c>
      <c r="F281" s="36">
        <f t="shared" si="12"/>
        <v>-157.46999999999991</v>
      </c>
      <c r="G281" s="25">
        <f t="shared" si="13"/>
        <v>-23.117577109972537</v>
      </c>
      <c r="H281" s="90" t="s">
        <v>694</v>
      </c>
      <c r="I281" s="6"/>
    </row>
    <row r="282" spans="1:9" s="10" customFormat="1" x14ac:dyDescent="0.25">
      <c r="A282" s="65" t="s">
        <v>473</v>
      </c>
      <c r="B282" s="79" t="s">
        <v>441</v>
      </c>
      <c r="C282" s="76" t="s">
        <v>692</v>
      </c>
      <c r="D282" s="31">
        <v>513.26</v>
      </c>
      <c r="E282" s="31">
        <v>0</v>
      </c>
      <c r="F282" s="36">
        <f t="shared" si="12"/>
        <v>-513.26</v>
      </c>
      <c r="G282" s="25">
        <f t="shared" si="13"/>
        <v>-100</v>
      </c>
      <c r="H282" s="90" t="s">
        <v>694</v>
      </c>
      <c r="I282" s="6"/>
    </row>
    <row r="283" spans="1:9" s="10" customFormat="1" x14ac:dyDescent="0.25">
      <c r="A283" s="65" t="s">
        <v>474</v>
      </c>
      <c r="B283" s="78" t="s">
        <v>475</v>
      </c>
      <c r="C283" s="76" t="s">
        <v>692</v>
      </c>
      <c r="D283" s="31">
        <v>0</v>
      </c>
      <c r="E283" s="31">
        <f>E284+E286+E291+E293+E295+E297+E299+E301+E303</f>
        <v>1119.8</v>
      </c>
      <c r="F283" s="36">
        <f t="shared" si="12"/>
        <v>1119.8</v>
      </c>
      <c r="G283" s="25">
        <v>0</v>
      </c>
      <c r="H283" s="90" t="s">
        <v>694</v>
      </c>
      <c r="I283" s="6"/>
    </row>
    <row r="284" spans="1:9" s="10" customFormat="1" x14ac:dyDescent="0.25">
      <c r="A284" s="65" t="s">
        <v>476</v>
      </c>
      <c r="B284" s="77" t="s">
        <v>477</v>
      </c>
      <c r="C284" s="76" t="s">
        <v>692</v>
      </c>
      <c r="D284" s="31">
        <v>0</v>
      </c>
      <c r="E284" s="31">
        <v>0.94</v>
      </c>
      <c r="F284" s="31">
        <v>0</v>
      </c>
      <c r="G284" s="22">
        <v>0</v>
      </c>
      <c r="H284" s="90" t="s">
        <v>694</v>
      </c>
      <c r="I284" s="6"/>
    </row>
    <row r="285" spans="1:9" s="10" customFormat="1" x14ac:dyDescent="0.25">
      <c r="A285" s="65" t="s">
        <v>478</v>
      </c>
      <c r="B285" s="79" t="s">
        <v>441</v>
      </c>
      <c r="C285" s="76" t="s">
        <v>692</v>
      </c>
      <c r="D285" s="31">
        <v>0</v>
      </c>
      <c r="E285" s="31">
        <v>0</v>
      </c>
      <c r="F285" s="31">
        <v>0</v>
      </c>
      <c r="G285" s="22">
        <v>0</v>
      </c>
      <c r="H285" s="90" t="s">
        <v>694</v>
      </c>
      <c r="I285" s="6"/>
    </row>
    <row r="286" spans="1:9" s="10" customFormat="1" x14ac:dyDescent="0.25">
      <c r="A286" s="65" t="s">
        <v>479</v>
      </c>
      <c r="B286" s="77" t="s">
        <v>480</v>
      </c>
      <c r="C286" s="76" t="s">
        <v>692</v>
      </c>
      <c r="D286" s="31">
        <v>0</v>
      </c>
      <c r="E286" s="31">
        <v>0</v>
      </c>
      <c r="F286" s="31">
        <v>0</v>
      </c>
      <c r="G286" s="22">
        <v>0</v>
      </c>
      <c r="H286" s="90" t="s">
        <v>694</v>
      </c>
      <c r="I286" s="6"/>
    </row>
    <row r="287" spans="1:9" s="10" customFormat="1" x14ac:dyDescent="0.25">
      <c r="A287" s="65" t="s">
        <v>481</v>
      </c>
      <c r="B287" s="79" t="s">
        <v>313</v>
      </c>
      <c r="C287" s="76" t="s">
        <v>692</v>
      </c>
      <c r="D287" s="31">
        <v>0</v>
      </c>
      <c r="E287" s="31">
        <v>0</v>
      </c>
      <c r="F287" s="31">
        <v>0</v>
      </c>
      <c r="G287" s="22">
        <v>0</v>
      </c>
      <c r="H287" s="90" t="s">
        <v>694</v>
      </c>
      <c r="I287" s="6"/>
    </row>
    <row r="288" spans="1:9" s="10" customFormat="1" x14ac:dyDescent="0.25">
      <c r="A288" s="65" t="s">
        <v>482</v>
      </c>
      <c r="B288" s="80" t="s">
        <v>441</v>
      </c>
      <c r="C288" s="76" t="s">
        <v>692</v>
      </c>
      <c r="D288" s="31">
        <v>0</v>
      </c>
      <c r="E288" s="31">
        <v>0</v>
      </c>
      <c r="F288" s="31">
        <v>0</v>
      </c>
      <c r="G288" s="22">
        <v>0</v>
      </c>
      <c r="H288" s="90" t="s">
        <v>694</v>
      </c>
      <c r="I288" s="6"/>
    </row>
    <row r="289" spans="1:9" s="10" customFormat="1" x14ac:dyDescent="0.25">
      <c r="A289" s="65" t="s">
        <v>483</v>
      </c>
      <c r="B289" s="79" t="s">
        <v>484</v>
      </c>
      <c r="C289" s="76" t="s">
        <v>692</v>
      </c>
      <c r="D289" s="31">
        <v>0</v>
      </c>
      <c r="E289" s="31">
        <v>0</v>
      </c>
      <c r="F289" s="31">
        <v>0</v>
      </c>
      <c r="G289" s="22">
        <v>0</v>
      </c>
      <c r="H289" s="90" t="s">
        <v>694</v>
      </c>
      <c r="I289" s="6"/>
    </row>
    <row r="290" spans="1:9" s="10" customFormat="1" x14ac:dyDescent="0.25">
      <c r="A290" s="65" t="s">
        <v>485</v>
      </c>
      <c r="B290" s="80" t="s">
        <v>441</v>
      </c>
      <c r="C290" s="76" t="s">
        <v>692</v>
      </c>
      <c r="D290" s="31">
        <v>0</v>
      </c>
      <c r="E290" s="31">
        <v>0</v>
      </c>
      <c r="F290" s="31">
        <v>0</v>
      </c>
      <c r="G290" s="22">
        <v>0</v>
      </c>
      <c r="H290" s="90" t="s">
        <v>694</v>
      </c>
      <c r="I290" s="6"/>
    </row>
    <row r="291" spans="1:9" s="10" customFormat="1" ht="30" x14ac:dyDescent="0.25">
      <c r="A291" s="65" t="s">
        <v>486</v>
      </c>
      <c r="B291" s="77" t="s">
        <v>487</v>
      </c>
      <c r="C291" s="76" t="s">
        <v>692</v>
      </c>
      <c r="D291" s="31">
        <v>0</v>
      </c>
      <c r="E291" s="31">
        <v>0</v>
      </c>
      <c r="F291" s="31">
        <v>0</v>
      </c>
      <c r="G291" s="22">
        <v>0</v>
      </c>
      <c r="H291" s="90" t="s">
        <v>694</v>
      </c>
      <c r="I291" s="6"/>
    </row>
    <row r="292" spans="1:9" s="10" customFormat="1" x14ac:dyDescent="0.25">
      <c r="A292" s="65" t="s">
        <v>488</v>
      </c>
      <c r="B292" s="79" t="s">
        <v>441</v>
      </c>
      <c r="C292" s="76" t="s">
        <v>692</v>
      </c>
      <c r="D292" s="31">
        <v>0</v>
      </c>
      <c r="E292" s="31">
        <v>0</v>
      </c>
      <c r="F292" s="31">
        <v>0</v>
      </c>
      <c r="G292" s="22">
        <v>0</v>
      </c>
      <c r="H292" s="90" t="s">
        <v>694</v>
      </c>
      <c r="I292" s="6"/>
    </row>
    <row r="293" spans="1:9" s="10" customFormat="1" x14ac:dyDescent="0.25">
      <c r="A293" s="65" t="s">
        <v>489</v>
      </c>
      <c r="B293" s="77" t="s">
        <v>490</v>
      </c>
      <c r="C293" s="76" t="s">
        <v>692</v>
      </c>
      <c r="D293" s="31">
        <v>0</v>
      </c>
      <c r="E293" s="31">
        <v>0</v>
      </c>
      <c r="F293" s="31">
        <v>0</v>
      </c>
      <c r="G293" s="22">
        <v>0</v>
      </c>
      <c r="H293" s="90" t="s">
        <v>694</v>
      </c>
      <c r="I293" s="6"/>
    </row>
    <row r="294" spans="1:9" s="10" customFormat="1" x14ac:dyDescent="0.25">
      <c r="A294" s="65" t="s">
        <v>491</v>
      </c>
      <c r="B294" s="79" t="s">
        <v>441</v>
      </c>
      <c r="C294" s="76" t="s">
        <v>692</v>
      </c>
      <c r="D294" s="31">
        <v>0</v>
      </c>
      <c r="E294" s="31">
        <v>0</v>
      </c>
      <c r="F294" s="31">
        <v>0</v>
      </c>
      <c r="G294" s="22">
        <v>0</v>
      </c>
      <c r="H294" s="90" t="s">
        <v>694</v>
      </c>
      <c r="I294" s="6"/>
    </row>
    <row r="295" spans="1:9" s="10" customFormat="1" x14ac:dyDescent="0.25">
      <c r="A295" s="65" t="s">
        <v>492</v>
      </c>
      <c r="B295" s="77" t="s">
        <v>493</v>
      </c>
      <c r="C295" s="76" t="s">
        <v>692</v>
      </c>
      <c r="D295" s="31">
        <v>0</v>
      </c>
      <c r="E295" s="31">
        <v>14.96</v>
      </c>
      <c r="F295" s="36">
        <f t="shared" si="12"/>
        <v>14.96</v>
      </c>
      <c r="G295" s="25">
        <v>0</v>
      </c>
      <c r="H295" s="90" t="s">
        <v>694</v>
      </c>
      <c r="I295" s="6"/>
    </row>
    <row r="296" spans="1:9" s="10" customFormat="1" x14ac:dyDescent="0.25">
      <c r="A296" s="65" t="s">
        <v>494</v>
      </c>
      <c r="B296" s="79" t="s">
        <v>441</v>
      </c>
      <c r="C296" s="76" t="s">
        <v>692</v>
      </c>
      <c r="D296" s="31">
        <v>0</v>
      </c>
      <c r="E296" s="31">
        <v>0</v>
      </c>
      <c r="F296" s="31">
        <v>0</v>
      </c>
      <c r="G296" s="22">
        <v>0</v>
      </c>
      <c r="H296" s="90" t="s">
        <v>694</v>
      </c>
      <c r="I296" s="6"/>
    </row>
    <row r="297" spans="1:9" s="10" customFormat="1" x14ac:dyDescent="0.25">
      <c r="A297" s="65" t="s">
        <v>495</v>
      </c>
      <c r="B297" s="77" t="s">
        <v>496</v>
      </c>
      <c r="C297" s="76" t="s">
        <v>692</v>
      </c>
      <c r="D297" s="31">
        <v>52.14</v>
      </c>
      <c r="E297" s="31">
        <v>40.11</v>
      </c>
      <c r="F297" s="36">
        <f t="shared" ref="F297:F315" si="14">E297-D297</f>
        <v>-12.030000000000001</v>
      </c>
      <c r="G297" s="25">
        <f t="shared" ref="G297:G311" si="15">F297/D297*100</f>
        <v>-23.072497123130038</v>
      </c>
      <c r="H297" s="90" t="s">
        <v>694</v>
      </c>
      <c r="I297" s="6"/>
    </row>
    <row r="298" spans="1:9" s="10" customFormat="1" x14ac:dyDescent="0.25">
      <c r="A298" s="65" t="s">
        <v>497</v>
      </c>
      <c r="B298" s="79" t="s">
        <v>441</v>
      </c>
      <c r="C298" s="76" t="s">
        <v>692</v>
      </c>
      <c r="D298" s="31">
        <v>0</v>
      </c>
      <c r="E298" s="31">
        <v>0</v>
      </c>
      <c r="F298" s="31">
        <v>0</v>
      </c>
      <c r="G298" s="22">
        <v>0</v>
      </c>
      <c r="H298" s="90" t="s">
        <v>694</v>
      </c>
      <c r="I298" s="6"/>
    </row>
    <row r="299" spans="1:9" s="10" customFormat="1" x14ac:dyDescent="0.25">
      <c r="A299" s="65" t="s">
        <v>498</v>
      </c>
      <c r="B299" s="77" t="s">
        <v>499</v>
      </c>
      <c r="C299" s="76" t="s">
        <v>692</v>
      </c>
      <c r="D299" s="31">
        <v>201.17</v>
      </c>
      <c r="E299" s="31">
        <v>136.53</v>
      </c>
      <c r="F299" s="36">
        <f t="shared" si="14"/>
        <v>-64.639999999999986</v>
      </c>
      <c r="G299" s="25">
        <f t="shared" si="15"/>
        <v>-32.132027638315847</v>
      </c>
      <c r="H299" s="90" t="s">
        <v>694</v>
      </c>
      <c r="I299" s="6"/>
    </row>
    <row r="300" spans="1:9" s="10" customFormat="1" x14ac:dyDescent="0.25">
      <c r="A300" s="65" t="s">
        <v>500</v>
      </c>
      <c r="B300" s="79" t="s">
        <v>441</v>
      </c>
      <c r="C300" s="76" t="s">
        <v>692</v>
      </c>
      <c r="D300" s="31">
        <v>0</v>
      </c>
      <c r="E300" s="31">
        <v>0</v>
      </c>
      <c r="F300" s="31">
        <v>0</v>
      </c>
      <c r="G300" s="22">
        <v>0</v>
      </c>
      <c r="H300" s="90" t="s">
        <v>694</v>
      </c>
      <c r="I300" s="6"/>
    </row>
    <row r="301" spans="1:9" s="10" customFormat="1" ht="30" x14ac:dyDescent="0.25">
      <c r="A301" s="65" t="s">
        <v>501</v>
      </c>
      <c r="B301" s="77" t="s">
        <v>502</v>
      </c>
      <c r="C301" s="76" t="s">
        <v>692</v>
      </c>
      <c r="D301" s="31">
        <v>5.12</v>
      </c>
      <c r="E301" s="31">
        <v>8.14</v>
      </c>
      <c r="F301" s="36">
        <f t="shared" si="14"/>
        <v>3.0200000000000005</v>
      </c>
      <c r="G301" s="25">
        <f t="shared" si="15"/>
        <v>58.984375000000014</v>
      </c>
      <c r="H301" s="90" t="s">
        <v>694</v>
      </c>
      <c r="I301" s="6"/>
    </row>
    <row r="302" spans="1:9" s="10" customFormat="1" x14ac:dyDescent="0.25">
      <c r="A302" s="65" t="s">
        <v>503</v>
      </c>
      <c r="B302" s="79" t="s">
        <v>441</v>
      </c>
      <c r="C302" s="76" t="s">
        <v>692</v>
      </c>
      <c r="D302" s="31">
        <v>0</v>
      </c>
      <c r="E302" s="31">
        <v>0</v>
      </c>
      <c r="F302" s="31">
        <v>0</v>
      </c>
      <c r="G302" s="22">
        <v>0</v>
      </c>
      <c r="H302" s="90" t="s">
        <v>694</v>
      </c>
      <c r="I302" s="6"/>
    </row>
    <row r="303" spans="1:9" s="10" customFormat="1" x14ac:dyDescent="0.25">
      <c r="A303" s="65" t="s">
        <v>504</v>
      </c>
      <c r="B303" s="77" t="s">
        <v>505</v>
      </c>
      <c r="C303" s="76" t="s">
        <v>692</v>
      </c>
      <c r="D303" s="31">
        <v>716.41</v>
      </c>
      <c r="E303" s="31">
        <v>919.12</v>
      </c>
      <c r="F303" s="36">
        <f t="shared" si="14"/>
        <v>202.71000000000004</v>
      </c>
      <c r="G303" s="25">
        <f t="shared" si="15"/>
        <v>28.295249926717947</v>
      </c>
      <c r="H303" s="90" t="s">
        <v>694</v>
      </c>
      <c r="I303" s="6"/>
    </row>
    <row r="304" spans="1:9" s="10" customFormat="1" x14ac:dyDescent="0.25">
      <c r="A304" s="65" t="s">
        <v>506</v>
      </c>
      <c r="B304" s="79" t="s">
        <v>441</v>
      </c>
      <c r="C304" s="76" t="s">
        <v>692</v>
      </c>
      <c r="D304" s="31">
        <v>425.37</v>
      </c>
      <c r="E304" s="31">
        <v>606.9</v>
      </c>
      <c r="F304" s="36">
        <f t="shared" si="14"/>
        <v>181.52999999999997</v>
      </c>
      <c r="G304" s="25">
        <f t="shared" si="15"/>
        <v>42.67578813738627</v>
      </c>
      <c r="H304" s="90" t="s">
        <v>694</v>
      </c>
      <c r="I304" s="6"/>
    </row>
    <row r="305" spans="1:9" s="10" customFormat="1" ht="30" x14ac:dyDescent="0.25">
      <c r="A305" s="65" t="s">
        <v>507</v>
      </c>
      <c r="B305" s="78" t="s">
        <v>508</v>
      </c>
      <c r="C305" s="76" t="s">
        <v>3</v>
      </c>
      <c r="D305" s="31">
        <v>0</v>
      </c>
      <c r="E305" s="31">
        <v>0</v>
      </c>
      <c r="F305" s="36">
        <f t="shared" si="14"/>
        <v>0</v>
      </c>
      <c r="G305" s="25">
        <v>0</v>
      </c>
      <c r="H305" s="90" t="s">
        <v>694</v>
      </c>
      <c r="I305" s="6"/>
    </row>
    <row r="306" spans="1:9" s="10" customFormat="1" x14ac:dyDescent="0.25">
      <c r="A306" s="65" t="s">
        <v>509</v>
      </c>
      <c r="B306" s="77" t="s">
        <v>510</v>
      </c>
      <c r="C306" s="76" t="s">
        <v>3</v>
      </c>
      <c r="D306" s="31">
        <v>0</v>
      </c>
      <c r="E306" s="31">
        <v>0</v>
      </c>
      <c r="F306" s="31">
        <v>0</v>
      </c>
      <c r="G306" s="22">
        <v>0</v>
      </c>
      <c r="H306" s="90" t="s">
        <v>694</v>
      </c>
      <c r="I306" s="6"/>
    </row>
    <row r="307" spans="1:9" s="10" customFormat="1" ht="30" x14ac:dyDescent="0.25">
      <c r="A307" s="65" t="s">
        <v>511</v>
      </c>
      <c r="B307" s="77" t="s">
        <v>512</v>
      </c>
      <c r="C307" s="76" t="s">
        <v>3</v>
      </c>
      <c r="D307" s="31">
        <v>0</v>
      </c>
      <c r="E307" s="31">
        <v>0</v>
      </c>
      <c r="F307" s="31">
        <v>0</v>
      </c>
      <c r="G307" s="22">
        <v>0</v>
      </c>
      <c r="H307" s="90" t="s">
        <v>694</v>
      </c>
      <c r="I307" s="6"/>
    </row>
    <row r="308" spans="1:9" s="10" customFormat="1" ht="30" x14ac:dyDescent="0.25">
      <c r="A308" s="65" t="s">
        <v>513</v>
      </c>
      <c r="B308" s="77" t="s">
        <v>514</v>
      </c>
      <c r="C308" s="76" t="s">
        <v>3</v>
      </c>
      <c r="D308" s="31">
        <v>0</v>
      </c>
      <c r="E308" s="31">
        <v>0</v>
      </c>
      <c r="F308" s="31">
        <v>0</v>
      </c>
      <c r="G308" s="22">
        <v>0</v>
      </c>
      <c r="H308" s="90" t="s">
        <v>694</v>
      </c>
      <c r="I308" s="6"/>
    </row>
    <row r="309" spans="1:9" s="10" customFormat="1" ht="30" x14ac:dyDescent="0.25">
      <c r="A309" s="65" t="s">
        <v>515</v>
      </c>
      <c r="B309" s="77" t="s">
        <v>516</v>
      </c>
      <c r="C309" s="76" t="s">
        <v>3</v>
      </c>
      <c r="D309" s="31">
        <v>0</v>
      </c>
      <c r="E309" s="31">
        <v>0</v>
      </c>
      <c r="F309" s="31">
        <v>0</v>
      </c>
      <c r="G309" s="22">
        <v>0</v>
      </c>
      <c r="H309" s="90" t="s">
        <v>694</v>
      </c>
      <c r="I309" s="6"/>
    </row>
    <row r="310" spans="1:9" s="10" customFormat="1" x14ac:dyDescent="0.25">
      <c r="A310" s="65" t="s">
        <v>517</v>
      </c>
      <c r="B310" s="69" t="s">
        <v>518</v>
      </c>
      <c r="C310" s="76" t="s">
        <v>3</v>
      </c>
      <c r="D310" s="31">
        <v>0</v>
      </c>
      <c r="E310" s="31">
        <v>0</v>
      </c>
      <c r="F310" s="31">
        <v>0</v>
      </c>
      <c r="G310" s="22">
        <v>0</v>
      </c>
      <c r="H310" s="90" t="s">
        <v>694</v>
      </c>
      <c r="I310" s="6"/>
    </row>
    <row r="311" spans="1:9" s="10" customFormat="1" x14ac:dyDescent="0.25">
      <c r="A311" s="65" t="s">
        <v>519</v>
      </c>
      <c r="B311" s="69" t="s">
        <v>520</v>
      </c>
      <c r="C311" s="76" t="s">
        <v>3</v>
      </c>
      <c r="D311" s="31">
        <f>D173/D29</f>
        <v>1.1735409305745803</v>
      </c>
      <c r="E311" s="31">
        <v>0</v>
      </c>
      <c r="F311" s="36">
        <f t="shared" si="14"/>
        <v>-1.1735409305745803</v>
      </c>
      <c r="G311" s="25">
        <f t="shared" si="15"/>
        <v>-100</v>
      </c>
      <c r="H311" s="90" t="s">
        <v>694</v>
      </c>
      <c r="I311" s="6"/>
    </row>
    <row r="312" spans="1:9" s="10" customFormat="1" x14ac:dyDescent="0.25">
      <c r="A312" s="65" t="s">
        <v>521</v>
      </c>
      <c r="B312" s="69" t="s">
        <v>522</v>
      </c>
      <c r="C312" s="76" t="s">
        <v>3</v>
      </c>
      <c r="D312" s="31">
        <v>0</v>
      </c>
      <c r="E312" s="31">
        <v>0</v>
      </c>
      <c r="F312" s="31">
        <v>0</v>
      </c>
      <c r="G312" s="22">
        <v>0</v>
      </c>
      <c r="H312" s="90" t="s">
        <v>694</v>
      </c>
      <c r="I312" s="6"/>
    </row>
    <row r="313" spans="1:9" s="10" customFormat="1" x14ac:dyDescent="0.25">
      <c r="A313" s="65" t="s">
        <v>523</v>
      </c>
      <c r="B313" s="69" t="s">
        <v>524</v>
      </c>
      <c r="C313" s="76" t="s">
        <v>3</v>
      </c>
      <c r="D313" s="31">
        <v>0</v>
      </c>
      <c r="E313" s="31">
        <v>0</v>
      </c>
      <c r="F313" s="31">
        <v>0</v>
      </c>
      <c r="G313" s="22">
        <v>0</v>
      </c>
      <c r="H313" s="90" t="s">
        <v>694</v>
      </c>
      <c r="I313" s="6"/>
    </row>
    <row r="314" spans="1:9" s="10" customFormat="1" x14ac:dyDescent="0.25">
      <c r="A314" s="65" t="s">
        <v>525</v>
      </c>
      <c r="B314" s="69" t="s">
        <v>526</v>
      </c>
      <c r="C314" s="76" t="s">
        <v>3</v>
      </c>
      <c r="D314" s="31">
        <v>0</v>
      </c>
      <c r="E314" s="31">
        <v>0</v>
      </c>
      <c r="F314" s="31">
        <v>0</v>
      </c>
      <c r="G314" s="22">
        <v>0</v>
      </c>
      <c r="H314" s="90" t="s">
        <v>694</v>
      </c>
      <c r="I314" s="6"/>
    </row>
    <row r="315" spans="1:9" s="10" customFormat="1" ht="30" x14ac:dyDescent="0.25">
      <c r="A315" s="65" t="s">
        <v>527</v>
      </c>
      <c r="B315" s="77" t="s">
        <v>528</v>
      </c>
      <c r="C315" s="76" t="s">
        <v>3</v>
      </c>
      <c r="D315" s="38">
        <v>0</v>
      </c>
      <c r="E315" s="31">
        <v>0</v>
      </c>
      <c r="F315" s="36">
        <f t="shared" si="14"/>
        <v>0</v>
      </c>
      <c r="G315" s="25">
        <v>0</v>
      </c>
      <c r="H315" s="90" t="s">
        <v>694</v>
      </c>
      <c r="I315" s="6"/>
    </row>
    <row r="316" spans="1:9" s="10" customFormat="1" x14ac:dyDescent="0.25">
      <c r="A316" s="65" t="s">
        <v>529</v>
      </c>
      <c r="B316" s="93" t="s">
        <v>48</v>
      </c>
      <c r="C316" s="76" t="s">
        <v>3</v>
      </c>
      <c r="D316" s="38">
        <v>0</v>
      </c>
      <c r="E316" s="31">
        <v>0</v>
      </c>
      <c r="F316" s="38">
        <v>0</v>
      </c>
      <c r="G316" s="94">
        <v>0</v>
      </c>
      <c r="H316" s="90" t="s">
        <v>694</v>
      </c>
      <c r="I316" s="6"/>
    </row>
    <row r="317" spans="1:9" s="10" customFormat="1" ht="16.5" thickBot="1" x14ac:dyDescent="0.3">
      <c r="A317" s="70" t="s">
        <v>530</v>
      </c>
      <c r="B317" s="95" t="s">
        <v>49</v>
      </c>
      <c r="C317" s="88" t="s">
        <v>3</v>
      </c>
      <c r="D317" s="38">
        <v>0</v>
      </c>
      <c r="E317" s="31">
        <v>0</v>
      </c>
      <c r="F317" s="38">
        <v>0</v>
      </c>
      <c r="G317" s="94">
        <v>0</v>
      </c>
      <c r="H317" s="90" t="s">
        <v>694</v>
      </c>
      <c r="I317" s="6"/>
    </row>
    <row r="318" spans="1:9" s="10" customFormat="1" ht="16.5" thickBot="1" x14ac:dyDescent="0.3">
      <c r="A318" s="139" t="s">
        <v>531</v>
      </c>
      <c r="B318" s="140"/>
      <c r="C318" s="140"/>
      <c r="D318" s="140"/>
      <c r="E318" s="140"/>
      <c r="F318" s="140"/>
      <c r="G318" s="140"/>
      <c r="H318" s="142"/>
      <c r="I318" s="6"/>
    </row>
    <row r="319" spans="1:9" x14ac:dyDescent="0.25">
      <c r="A319" s="73" t="s">
        <v>532</v>
      </c>
      <c r="B319" s="74" t="s">
        <v>533</v>
      </c>
      <c r="C319" s="75" t="s">
        <v>278</v>
      </c>
      <c r="D319" s="96" t="s">
        <v>534</v>
      </c>
      <c r="E319" s="96" t="s">
        <v>534</v>
      </c>
      <c r="F319" s="97"/>
      <c r="G319" s="97" t="s">
        <v>534</v>
      </c>
      <c r="H319" s="98" t="s">
        <v>534</v>
      </c>
    </row>
    <row r="320" spans="1:9" x14ac:dyDescent="0.25">
      <c r="A320" s="65" t="s">
        <v>535</v>
      </c>
      <c r="B320" s="78" t="s">
        <v>536</v>
      </c>
      <c r="C320" s="76" t="s">
        <v>1</v>
      </c>
      <c r="D320" s="31">
        <v>0</v>
      </c>
      <c r="E320" s="31">
        <v>0</v>
      </c>
      <c r="F320" s="31">
        <v>0</v>
      </c>
      <c r="G320" s="22">
        <v>0</v>
      </c>
      <c r="H320" s="81" t="s">
        <v>694</v>
      </c>
    </row>
    <row r="321" spans="1:8" x14ac:dyDescent="0.25">
      <c r="A321" s="65" t="s">
        <v>537</v>
      </c>
      <c r="B321" s="78" t="s">
        <v>538</v>
      </c>
      <c r="C321" s="76" t="s">
        <v>539</v>
      </c>
      <c r="D321" s="31">
        <v>0</v>
      </c>
      <c r="E321" s="31">
        <v>0</v>
      </c>
      <c r="F321" s="31">
        <v>0</v>
      </c>
      <c r="G321" s="22">
        <v>0</v>
      </c>
      <c r="H321" s="81" t="s">
        <v>694</v>
      </c>
    </row>
    <row r="322" spans="1:8" x14ac:dyDescent="0.25">
      <c r="A322" s="65" t="s">
        <v>540</v>
      </c>
      <c r="B322" s="78" t="s">
        <v>541</v>
      </c>
      <c r="C322" s="76" t="s">
        <v>1</v>
      </c>
      <c r="D322" s="31">
        <v>0</v>
      </c>
      <c r="E322" s="31">
        <v>0</v>
      </c>
      <c r="F322" s="31">
        <v>0</v>
      </c>
      <c r="G322" s="22">
        <v>0</v>
      </c>
      <c r="H322" s="81" t="s">
        <v>694</v>
      </c>
    </row>
    <row r="323" spans="1:8" x14ac:dyDescent="0.25">
      <c r="A323" s="65" t="s">
        <v>542</v>
      </c>
      <c r="B323" s="78" t="s">
        <v>543</v>
      </c>
      <c r="C323" s="76" t="s">
        <v>539</v>
      </c>
      <c r="D323" s="31">
        <v>0</v>
      </c>
      <c r="E323" s="31">
        <v>0</v>
      </c>
      <c r="F323" s="31">
        <v>0</v>
      </c>
      <c r="G323" s="22">
        <v>0</v>
      </c>
      <c r="H323" s="81" t="s">
        <v>694</v>
      </c>
    </row>
    <row r="324" spans="1:8" x14ac:dyDescent="0.25">
      <c r="A324" s="65" t="s">
        <v>544</v>
      </c>
      <c r="B324" s="78" t="s">
        <v>545</v>
      </c>
      <c r="C324" s="76" t="s">
        <v>546</v>
      </c>
      <c r="D324" s="31">
        <v>0</v>
      </c>
      <c r="E324" s="31">
        <v>0</v>
      </c>
      <c r="F324" s="31">
        <v>0</v>
      </c>
      <c r="G324" s="22">
        <v>0</v>
      </c>
      <c r="H324" s="81" t="s">
        <v>694</v>
      </c>
    </row>
    <row r="325" spans="1:8" x14ac:dyDescent="0.25">
      <c r="A325" s="65" t="s">
        <v>547</v>
      </c>
      <c r="B325" s="78" t="s">
        <v>548</v>
      </c>
      <c r="C325" s="76" t="s">
        <v>278</v>
      </c>
      <c r="D325" s="31" t="s">
        <v>534</v>
      </c>
      <c r="E325" s="31" t="s">
        <v>534</v>
      </c>
      <c r="F325" s="31">
        <v>0</v>
      </c>
      <c r="G325" s="22" t="s">
        <v>534</v>
      </c>
      <c r="H325" s="99" t="s">
        <v>534</v>
      </c>
    </row>
    <row r="326" spans="1:8" x14ac:dyDescent="0.25">
      <c r="A326" s="65" t="s">
        <v>549</v>
      </c>
      <c r="B326" s="77" t="s">
        <v>550</v>
      </c>
      <c r="C326" s="76" t="s">
        <v>546</v>
      </c>
      <c r="D326" s="31">
        <v>0</v>
      </c>
      <c r="E326" s="31">
        <v>0</v>
      </c>
      <c r="F326" s="31">
        <v>0</v>
      </c>
      <c r="G326" s="22">
        <v>0</v>
      </c>
      <c r="H326" s="100" t="s">
        <v>694</v>
      </c>
    </row>
    <row r="327" spans="1:8" x14ac:dyDescent="0.25">
      <c r="A327" s="65" t="s">
        <v>551</v>
      </c>
      <c r="B327" s="77" t="s">
        <v>552</v>
      </c>
      <c r="C327" s="76" t="s">
        <v>553</v>
      </c>
      <c r="D327" s="31">
        <v>0</v>
      </c>
      <c r="E327" s="31">
        <v>0</v>
      </c>
      <c r="F327" s="31">
        <v>0</v>
      </c>
      <c r="G327" s="22">
        <v>0</v>
      </c>
      <c r="H327" s="100" t="s">
        <v>694</v>
      </c>
    </row>
    <row r="328" spans="1:8" x14ac:dyDescent="0.25">
      <c r="A328" s="65" t="s">
        <v>554</v>
      </c>
      <c r="B328" s="78" t="s">
        <v>555</v>
      </c>
      <c r="C328" s="76" t="s">
        <v>278</v>
      </c>
      <c r="D328" s="31" t="s">
        <v>534</v>
      </c>
      <c r="E328" s="31" t="s">
        <v>534</v>
      </c>
      <c r="F328" s="31">
        <v>0</v>
      </c>
      <c r="G328" s="22" t="s">
        <v>534</v>
      </c>
      <c r="H328" s="99" t="s">
        <v>534</v>
      </c>
    </row>
    <row r="329" spans="1:8" x14ac:dyDescent="0.25">
      <c r="A329" s="65" t="s">
        <v>556</v>
      </c>
      <c r="B329" s="77" t="s">
        <v>550</v>
      </c>
      <c r="C329" s="76" t="s">
        <v>546</v>
      </c>
      <c r="D329" s="31">
        <v>0</v>
      </c>
      <c r="E329" s="31">
        <v>0</v>
      </c>
      <c r="F329" s="31">
        <v>0</v>
      </c>
      <c r="G329" s="22">
        <v>0</v>
      </c>
      <c r="H329" s="100" t="s">
        <v>694</v>
      </c>
    </row>
    <row r="330" spans="1:8" x14ac:dyDescent="0.25">
      <c r="A330" s="65" t="s">
        <v>557</v>
      </c>
      <c r="B330" s="77" t="s">
        <v>558</v>
      </c>
      <c r="C330" s="76" t="s">
        <v>1</v>
      </c>
      <c r="D330" s="31">
        <v>0</v>
      </c>
      <c r="E330" s="31">
        <v>0</v>
      </c>
      <c r="F330" s="31">
        <v>0</v>
      </c>
      <c r="G330" s="22">
        <v>0</v>
      </c>
      <c r="H330" s="100" t="s">
        <v>694</v>
      </c>
    </row>
    <row r="331" spans="1:8" x14ac:dyDescent="0.25">
      <c r="A331" s="65" t="s">
        <v>559</v>
      </c>
      <c r="B331" s="77" t="s">
        <v>552</v>
      </c>
      <c r="C331" s="76" t="s">
        <v>553</v>
      </c>
      <c r="D331" s="31">
        <v>0</v>
      </c>
      <c r="E331" s="31">
        <v>0</v>
      </c>
      <c r="F331" s="31">
        <v>0</v>
      </c>
      <c r="G331" s="22">
        <v>0</v>
      </c>
      <c r="H331" s="100" t="s">
        <v>694</v>
      </c>
    </row>
    <row r="332" spans="1:8" x14ac:dyDescent="0.25">
      <c r="A332" s="65" t="s">
        <v>560</v>
      </c>
      <c r="B332" s="78" t="s">
        <v>561</v>
      </c>
      <c r="C332" s="76" t="s">
        <v>278</v>
      </c>
      <c r="D332" s="34" t="s">
        <v>534</v>
      </c>
      <c r="E332" s="31" t="s">
        <v>534</v>
      </c>
      <c r="F332" s="31">
        <v>0</v>
      </c>
      <c r="G332" s="22" t="s">
        <v>534</v>
      </c>
      <c r="H332" s="99" t="s">
        <v>534</v>
      </c>
    </row>
    <row r="333" spans="1:8" x14ac:dyDescent="0.25">
      <c r="A333" s="65" t="s">
        <v>562</v>
      </c>
      <c r="B333" s="77" t="s">
        <v>550</v>
      </c>
      <c r="C333" s="76" t="s">
        <v>546</v>
      </c>
      <c r="D333" s="31">
        <v>0</v>
      </c>
      <c r="E333" s="31">
        <v>0</v>
      </c>
      <c r="F333" s="31">
        <v>0</v>
      </c>
      <c r="G333" s="22">
        <v>0</v>
      </c>
      <c r="H333" s="100" t="s">
        <v>694</v>
      </c>
    </row>
    <row r="334" spans="1:8" x14ac:dyDescent="0.25">
      <c r="A334" s="65" t="s">
        <v>563</v>
      </c>
      <c r="B334" s="77" t="s">
        <v>552</v>
      </c>
      <c r="C334" s="76" t="s">
        <v>553</v>
      </c>
      <c r="D334" s="31">
        <v>0</v>
      </c>
      <c r="E334" s="31">
        <v>0</v>
      </c>
      <c r="F334" s="31">
        <v>0</v>
      </c>
      <c r="G334" s="22">
        <v>0</v>
      </c>
      <c r="H334" s="100" t="s">
        <v>694</v>
      </c>
    </row>
    <row r="335" spans="1:8" x14ac:dyDescent="0.25">
      <c r="A335" s="65" t="s">
        <v>564</v>
      </c>
      <c r="B335" s="78" t="s">
        <v>565</v>
      </c>
      <c r="C335" s="76" t="s">
        <v>278</v>
      </c>
      <c r="D335" s="34" t="s">
        <v>534</v>
      </c>
      <c r="E335" s="31" t="s">
        <v>534</v>
      </c>
      <c r="F335" s="31">
        <v>0</v>
      </c>
      <c r="G335" s="22" t="s">
        <v>534</v>
      </c>
      <c r="H335" s="99" t="s">
        <v>534</v>
      </c>
    </row>
    <row r="336" spans="1:8" x14ac:dyDescent="0.25">
      <c r="A336" s="65" t="s">
        <v>566</v>
      </c>
      <c r="B336" s="77" t="s">
        <v>550</v>
      </c>
      <c r="C336" s="76" t="s">
        <v>546</v>
      </c>
      <c r="D336" s="31">
        <v>0</v>
      </c>
      <c r="E336" s="31">
        <v>0</v>
      </c>
      <c r="F336" s="31">
        <v>0</v>
      </c>
      <c r="G336" s="22">
        <v>0</v>
      </c>
      <c r="H336" s="100" t="s">
        <v>694</v>
      </c>
    </row>
    <row r="337" spans="1:8" x14ac:dyDescent="0.25">
      <c r="A337" s="65" t="s">
        <v>567</v>
      </c>
      <c r="B337" s="77" t="s">
        <v>558</v>
      </c>
      <c r="C337" s="76" t="s">
        <v>1</v>
      </c>
      <c r="D337" s="31">
        <v>0</v>
      </c>
      <c r="E337" s="31">
        <v>0</v>
      </c>
      <c r="F337" s="31">
        <v>0</v>
      </c>
      <c r="G337" s="22">
        <v>0</v>
      </c>
      <c r="H337" s="100" t="s">
        <v>694</v>
      </c>
    </row>
    <row r="338" spans="1:8" x14ac:dyDescent="0.25">
      <c r="A338" s="65" t="s">
        <v>568</v>
      </c>
      <c r="B338" s="77" t="s">
        <v>552</v>
      </c>
      <c r="C338" s="76" t="s">
        <v>553</v>
      </c>
      <c r="D338" s="31">
        <v>0</v>
      </c>
      <c r="E338" s="31">
        <v>0</v>
      </c>
      <c r="F338" s="31">
        <v>0</v>
      </c>
      <c r="G338" s="22">
        <v>0</v>
      </c>
      <c r="H338" s="100" t="s">
        <v>694</v>
      </c>
    </row>
    <row r="339" spans="1:8" x14ac:dyDescent="0.25">
      <c r="A339" s="73" t="s">
        <v>569</v>
      </c>
      <c r="B339" s="74" t="s">
        <v>570</v>
      </c>
      <c r="C339" s="75" t="s">
        <v>278</v>
      </c>
      <c r="D339" s="35" t="s">
        <v>534</v>
      </c>
      <c r="E339" s="31" t="s">
        <v>534</v>
      </c>
      <c r="F339" s="36">
        <v>0</v>
      </c>
      <c r="G339" s="25" t="s">
        <v>534</v>
      </c>
      <c r="H339" s="101" t="s">
        <v>534</v>
      </c>
    </row>
    <row r="340" spans="1:8" x14ac:dyDescent="0.25">
      <c r="A340" s="65" t="s">
        <v>571</v>
      </c>
      <c r="B340" s="78" t="s">
        <v>572</v>
      </c>
      <c r="C340" s="76" t="s">
        <v>546</v>
      </c>
      <c r="D340" s="34">
        <v>1685.5</v>
      </c>
      <c r="E340" s="31">
        <f>E341</f>
        <v>1674.700478</v>
      </c>
      <c r="F340" s="31">
        <f t="shared" ref="F340:F349" si="16">E340-D340</f>
        <v>-10.799522000000024</v>
      </c>
      <c r="G340" s="22">
        <f t="shared" ref="G340:G349" si="17">F340/D340*100</f>
        <v>-0.64073105903292937</v>
      </c>
      <c r="H340" s="100" t="s">
        <v>694</v>
      </c>
    </row>
    <row r="341" spans="1:8" ht="30" x14ac:dyDescent="0.25">
      <c r="A341" s="65" t="s">
        <v>573</v>
      </c>
      <c r="B341" s="77" t="s">
        <v>574</v>
      </c>
      <c r="C341" s="76" t="s">
        <v>546</v>
      </c>
      <c r="D341" s="34">
        <v>1685.5</v>
      </c>
      <c r="E341" s="31">
        <f>E343</f>
        <v>1674.700478</v>
      </c>
      <c r="F341" s="31">
        <f t="shared" si="16"/>
        <v>-10.799522000000024</v>
      </c>
      <c r="G341" s="22">
        <f t="shared" si="17"/>
        <v>-0.64073105903292937</v>
      </c>
      <c r="H341" s="100" t="s">
        <v>694</v>
      </c>
    </row>
    <row r="342" spans="1:8" x14ac:dyDescent="0.25">
      <c r="A342" s="65" t="s">
        <v>575</v>
      </c>
      <c r="B342" s="93" t="s">
        <v>576</v>
      </c>
      <c r="C342" s="76" t="s">
        <v>546</v>
      </c>
      <c r="D342" s="34">
        <v>0</v>
      </c>
      <c r="E342" s="34">
        <v>0</v>
      </c>
      <c r="F342" s="34">
        <v>0</v>
      </c>
      <c r="G342" s="24">
        <v>0</v>
      </c>
      <c r="H342" s="100" t="s">
        <v>694</v>
      </c>
    </row>
    <row r="343" spans="1:8" x14ac:dyDescent="0.25">
      <c r="A343" s="65" t="s">
        <v>577</v>
      </c>
      <c r="B343" s="93" t="s">
        <v>578</v>
      </c>
      <c r="C343" s="76" t="s">
        <v>546</v>
      </c>
      <c r="D343" s="34">
        <v>1685.5</v>
      </c>
      <c r="E343" s="31">
        <v>1674.700478</v>
      </c>
      <c r="F343" s="31">
        <f t="shared" si="16"/>
        <v>-10.799522000000024</v>
      </c>
      <c r="G343" s="22">
        <f t="shared" si="17"/>
        <v>-0.64073105903292937</v>
      </c>
      <c r="H343" s="100" t="s">
        <v>694</v>
      </c>
    </row>
    <row r="344" spans="1:8" x14ac:dyDescent="0.25">
      <c r="A344" s="65" t="s">
        <v>579</v>
      </c>
      <c r="B344" s="78" t="s">
        <v>580</v>
      </c>
      <c r="C344" s="76" t="s">
        <v>546</v>
      </c>
      <c r="D344" s="34">
        <v>307.75922000000003</v>
      </c>
      <c r="E344" s="31">
        <v>285.41667200000001</v>
      </c>
      <c r="F344" s="31">
        <f t="shared" si="16"/>
        <v>-22.342548000000022</v>
      </c>
      <c r="G344" s="22">
        <f t="shared" si="17"/>
        <v>-7.2597493586057364</v>
      </c>
      <c r="H344" s="100" t="s">
        <v>694</v>
      </c>
    </row>
    <row r="345" spans="1:8" x14ac:dyDescent="0.25">
      <c r="A345" s="65" t="s">
        <v>581</v>
      </c>
      <c r="B345" s="78" t="s">
        <v>582</v>
      </c>
      <c r="C345" s="76" t="s">
        <v>1</v>
      </c>
      <c r="D345" s="34">
        <f>D346</f>
        <v>308.45</v>
      </c>
      <c r="E345" s="34">
        <f>E346</f>
        <v>294.596</v>
      </c>
      <c r="F345" s="31">
        <f t="shared" si="16"/>
        <v>-13.853999999999985</v>
      </c>
      <c r="G345" s="22">
        <f t="shared" si="17"/>
        <v>-4.4914897065974992</v>
      </c>
      <c r="H345" s="100" t="s">
        <v>694</v>
      </c>
    </row>
    <row r="346" spans="1:8" ht="30" x14ac:dyDescent="0.25">
      <c r="A346" s="65" t="s">
        <v>583</v>
      </c>
      <c r="B346" s="77" t="s">
        <v>584</v>
      </c>
      <c r="C346" s="76" t="s">
        <v>1</v>
      </c>
      <c r="D346" s="34">
        <f>D348</f>
        <v>308.45</v>
      </c>
      <c r="E346" s="34">
        <f>E348</f>
        <v>294.596</v>
      </c>
      <c r="F346" s="31">
        <f t="shared" si="16"/>
        <v>-13.853999999999985</v>
      </c>
      <c r="G346" s="22">
        <f t="shared" si="17"/>
        <v>-4.4914897065974992</v>
      </c>
      <c r="H346" s="100" t="s">
        <v>694</v>
      </c>
    </row>
    <row r="347" spans="1:8" x14ac:dyDescent="0.25">
      <c r="A347" s="65" t="s">
        <v>585</v>
      </c>
      <c r="B347" s="93" t="s">
        <v>576</v>
      </c>
      <c r="C347" s="76" t="s">
        <v>1</v>
      </c>
      <c r="D347" s="34">
        <v>0</v>
      </c>
      <c r="E347" s="34">
        <v>0</v>
      </c>
      <c r="F347" s="34">
        <v>0</v>
      </c>
      <c r="G347" s="24">
        <v>0</v>
      </c>
      <c r="H347" s="100" t="s">
        <v>694</v>
      </c>
    </row>
    <row r="348" spans="1:8" x14ac:dyDescent="0.25">
      <c r="A348" s="65" t="s">
        <v>586</v>
      </c>
      <c r="B348" s="93" t="s">
        <v>578</v>
      </c>
      <c r="C348" s="76" t="s">
        <v>1</v>
      </c>
      <c r="D348" s="34">
        <v>308.45</v>
      </c>
      <c r="E348" s="31">
        <v>294.596</v>
      </c>
      <c r="F348" s="31">
        <f t="shared" si="16"/>
        <v>-13.853999999999985</v>
      </c>
      <c r="G348" s="22">
        <f t="shared" si="17"/>
        <v>-4.4914897065974992</v>
      </c>
      <c r="H348" s="100" t="s">
        <v>694</v>
      </c>
    </row>
    <row r="349" spans="1:8" x14ac:dyDescent="0.25">
      <c r="A349" s="65" t="s">
        <v>587</v>
      </c>
      <c r="B349" s="78" t="s">
        <v>588</v>
      </c>
      <c r="C349" s="76" t="s">
        <v>589</v>
      </c>
      <c r="D349" s="34">
        <v>25719.22</v>
      </c>
      <c r="E349" s="31">
        <v>26071.75</v>
      </c>
      <c r="F349" s="31">
        <f t="shared" si="16"/>
        <v>352.52999999999884</v>
      </c>
      <c r="G349" s="22">
        <f t="shared" si="17"/>
        <v>1.3706869803983124</v>
      </c>
      <c r="H349" s="100" t="s">
        <v>694</v>
      </c>
    </row>
    <row r="350" spans="1:8" ht="30" x14ac:dyDescent="0.25">
      <c r="A350" s="65" t="s">
        <v>590</v>
      </c>
      <c r="B350" s="78" t="s">
        <v>591</v>
      </c>
      <c r="C350" s="76" t="s">
        <v>692</v>
      </c>
      <c r="D350" s="31">
        <v>0</v>
      </c>
      <c r="E350" s="31">
        <v>0</v>
      </c>
      <c r="F350" s="31">
        <v>0</v>
      </c>
      <c r="G350" s="22">
        <v>0</v>
      </c>
      <c r="H350" s="100" t="s">
        <v>694</v>
      </c>
    </row>
    <row r="351" spans="1:8" x14ac:dyDescent="0.25">
      <c r="A351" s="65" t="s">
        <v>592</v>
      </c>
      <c r="B351" s="49" t="s">
        <v>593</v>
      </c>
      <c r="C351" s="76" t="s">
        <v>278</v>
      </c>
      <c r="D351" s="34" t="s">
        <v>534</v>
      </c>
      <c r="E351" s="31" t="s">
        <v>534</v>
      </c>
      <c r="F351" s="31">
        <v>0</v>
      </c>
      <c r="G351" s="22" t="s">
        <v>534</v>
      </c>
      <c r="H351" s="99" t="s">
        <v>534</v>
      </c>
    </row>
    <row r="352" spans="1:8" x14ac:dyDescent="0.25">
      <c r="A352" s="65" t="s">
        <v>594</v>
      </c>
      <c r="B352" s="78" t="s">
        <v>595</v>
      </c>
      <c r="C352" s="76" t="s">
        <v>546</v>
      </c>
      <c r="D352" s="31">
        <v>0</v>
      </c>
      <c r="E352" s="31">
        <v>0</v>
      </c>
      <c r="F352" s="31">
        <v>0</v>
      </c>
      <c r="G352" s="22">
        <v>0</v>
      </c>
      <c r="H352" s="100" t="s">
        <v>694</v>
      </c>
    </row>
    <row r="353" spans="1:8" x14ac:dyDescent="0.25">
      <c r="A353" s="65" t="s">
        <v>596</v>
      </c>
      <c r="B353" s="78" t="s">
        <v>597</v>
      </c>
      <c r="C353" s="76" t="s">
        <v>539</v>
      </c>
      <c r="D353" s="31">
        <v>0</v>
      </c>
      <c r="E353" s="31">
        <v>0</v>
      </c>
      <c r="F353" s="31">
        <v>0</v>
      </c>
      <c r="G353" s="22">
        <v>0</v>
      </c>
      <c r="H353" s="100" t="s">
        <v>694</v>
      </c>
    </row>
    <row r="354" spans="1:8" ht="45" x14ac:dyDescent="0.25">
      <c r="A354" s="65" t="s">
        <v>598</v>
      </c>
      <c r="B354" s="78" t="s">
        <v>599</v>
      </c>
      <c r="C354" s="76" t="s">
        <v>692</v>
      </c>
      <c r="D354" s="31">
        <v>0</v>
      </c>
      <c r="E354" s="31">
        <v>0</v>
      </c>
      <c r="F354" s="31">
        <v>0</v>
      </c>
      <c r="G354" s="22">
        <v>0</v>
      </c>
      <c r="H354" s="100" t="s">
        <v>694</v>
      </c>
    </row>
    <row r="355" spans="1:8" ht="30" x14ac:dyDescent="0.25">
      <c r="A355" s="65" t="s">
        <v>600</v>
      </c>
      <c r="B355" s="78" t="s">
        <v>601</v>
      </c>
      <c r="C355" s="76" t="s">
        <v>692</v>
      </c>
      <c r="D355" s="31">
        <v>0</v>
      </c>
      <c r="E355" s="31">
        <v>0</v>
      </c>
      <c r="F355" s="31">
        <v>0</v>
      </c>
      <c r="G355" s="22">
        <v>0</v>
      </c>
      <c r="H355" s="100" t="s">
        <v>694</v>
      </c>
    </row>
    <row r="356" spans="1:8" x14ac:dyDescent="0.25">
      <c r="A356" s="65" t="s">
        <v>602</v>
      </c>
      <c r="B356" s="49" t="s">
        <v>603</v>
      </c>
      <c r="C356" s="99" t="s">
        <v>278</v>
      </c>
      <c r="D356" s="34" t="s">
        <v>534</v>
      </c>
      <c r="E356" s="31" t="s">
        <v>534</v>
      </c>
      <c r="F356" s="31">
        <v>0</v>
      </c>
      <c r="G356" s="22" t="s">
        <v>534</v>
      </c>
      <c r="H356" s="99" t="s">
        <v>534</v>
      </c>
    </row>
    <row r="357" spans="1:8" x14ac:dyDescent="0.25">
      <c r="A357" s="65" t="s">
        <v>604</v>
      </c>
      <c r="B357" s="78" t="s">
        <v>605</v>
      </c>
      <c r="C357" s="76" t="s">
        <v>1</v>
      </c>
      <c r="D357" s="31">
        <v>0</v>
      </c>
      <c r="E357" s="31">
        <v>0</v>
      </c>
      <c r="F357" s="31">
        <v>0</v>
      </c>
      <c r="G357" s="22">
        <v>0</v>
      </c>
      <c r="H357" s="100" t="s">
        <v>694</v>
      </c>
    </row>
    <row r="358" spans="1:8" ht="45" x14ac:dyDescent="0.25">
      <c r="A358" s="65" t="s">
        <v>606</v>
      </c>
      <c r="B358" s="77" t="s">
        <v>607</v>
      </c>
      <c r="C358" s="76" t="s">
        <v>1</v>
      </c>
      <c r="D358" s="31">
        <v>0</v>
      </c>
      <c r="E358" s="31">
        <v>0</v>
      </c>
      <c r="F358" s="31">
        <v>0</v>
      </c>
      <c r="G358" s="22">
        <v>0</v>
      </c>
      <c r="H358" s="100" t="s">
        <v>694</v>
      </c>
    </row>
    <row r="359" spans="1:8" ht="45" x14ac:dyDescent="0.25">
      <c r="A359" s="65" t="s">
        <v>608</v>
      </c>
      <c r="B359" s="77" t="s">
        <v>609</v>
      </c>
      <c r="C359" s="76" t="s">
        <v>1</v>
      </c>
      <c r="D359" s="31">
        <v>0</v>
      </c>
      <c r="E359" s="31">
        <v>0</v>
      </c>
      <c r="F359" s="31">
        <v>0</v>
      </c>
      <c r="G359" s="22">
        <v>0</v>
      </c>
      <c r="H359" s="100" t="s">
        <v>694</v>
      </c>
    </row>
    <row r="360" spans="1:8" ht="30" x14ac:dyDescent="0.25">
      <c r="A360" s="65" t="s">
        <v>610</v>
      </c>
      <c r="B360" s="77" t="s">
        <v>611</v>
      </c>
      <c r="C360" s="76" t="s">
        <v>1</v>
      </c>
      <c r="D360" s="31">
        <v>0</v>
      </c>
      <c r="E360" s="31">
        <v>0</v>
      </c>
      <c r="F360" s="31">
        <v>0</v>
      </c>
      <c r="G360" s="22">
        <v>0</v>
      </c>
      <c r="H360" s="100" t="s">
        <v>694</v>
      </c>
    </row>
    <row r="361" spans="1:8" x14ac:dyDescent="0.25">
      <c r="A361" s="65" t="s">
        <v>612</v>
      </c>
      <c r="B361" s="78" t="s">
        <v>613</v>
      </c>
      <c r="C361" s="76" t="s">
        <v>546</v>
      </c>
      <c r="D361" s="31">
        <v>0</v>
      </c>
      <c r="E361" s="31">
        <v>0</v>
      </c>
      <c r="F361" s="31">
        <v>0</v>
      </c>
      <c r="G361" s="22">
        <v>0</v>
      </c>
      <c r="H361" s="100" t="s">
        <v>694</v>
      </c>
    </row>
    <row r="362" spans="1:8" ht="30" x14ac:dyDescent="0.25">
      <c r="A362" s="65" t="s">
        <v>614</v>
      </c>
      <c r="B362" s="77" t="s">
        <v>615</v>
      </c>
      <c r="C362" s="76" t="s">
        <v>546</v>
      </c>
      <c r="D362" s="31">
        <v>0</v>
      </c>
      <c r="E362" s="31">
        <v>0</v>
      </c>
      <c r="F362" s="31">
        <v>0</v>
      </c>
      <c r="G362" s="22">
        <v>0</v>
      </c>
      <c r="H362" s="100" t="s">
        <v>694</v>
      </c>
    </row>
    <row r="363" spans="1:8" x14ac:dyDescent="0.25">
      <c r="A363" s="65" t="s">
        <v>616</v>
      </c>
      <c r="B363" s="77" t="s">
        <v>617</v>
      </c>
      <c r="C363" s="76" t="s">
        <v>546</v>
      </c>
      <c r="D363" s="31">
        <v>0</v>
      </c>
      <c r="E363" s="31">
        <v>0</v>
      </c>
      <c r="F363" s="31">
        <v>0</v>
      </c>
      <c r="G363" s="22">
        <v>0</v>
      </c>
      <c r="H363" s="100" t="s">
        <v>694</v>
      </c>
    </row>
    <row r="364" spans="1:8" ht="30" x14ac:dyDescent="0.25">
      <c r="A364" s="65" t="s">
        <v>618</v>
      </c>
      <c r="B364" s="78" t="s">
        <v>619</v>
      </c>
      <c r="C364" s="76" t="s">
        <v>692</v>
      </c>
      <c r="D364" s="31">
        <v>0</v>
      </c>
      <c r="E364" s="31">
        <v>0</v>
      </c>
      <c r="F364" s="31">
        <v>0</v>
      </c>
      <c r="G364" s="22">
        <v>0</v>
      </c>
      <c r="H364" s="100" t="s">
        <v>694</v>
      </c>
    </row>
    <row r="365" spans="1:8" x14ac:dyDescent="0.25">
      <c r="A365" s="65" t="s">
        <v>620</v>
      </c>
      <c r="B365" s="77" t="s">
        <v>621</v>
      </c>
      <c r="C365" s="76" t="s">
        <v>692</v>
      </c>
      <c r="D365" s="31">
        <v>0</v>
      </c>
      <c r="E365" s="31">
        <v>0</v>
      </c>
      <c r="F365" s="31">
        <v>0</v>
      </c>
      <c r="G365" s="22">
        <v>0</v>
      </c>
      <c r="H365" s="100" t="s">
        <v>694</v>
      </c>
    </row>
    <row r="366" spans="1:8" x14ac:dyDescent="0.25">
      <c r="A366" s="65" t="s">
        <v>622</v>
      </c>
      <c r="B366" s="77" t="s">
        <v>49</v>
      </c>
      <c r="C366" s="76" t="s">
        <v>692</v>
      </c>
      <c r="D366" s="31">
        <v>0</v>
      </c>
      <c r="E366" s="31">
        <v>0</v>
      </c>
      <c r="F366" s="31">
        <v>0</v>
      </c>
      <c r="G366" s="22">
        <v>0</v>
      </c>
      <c r="H366" s="100" t="s">
        <v>694</v>
      </c>
    </row>
    <row r="367" spans="1:8" ht="16.5" thickBot="1" x14ac:dyDescent="0.3">
      <c r="A367" s="70" t="s">
        <v>623</v>
      </c>
      <c r="B367" s="102" t="s">
        <v>624</v>
      </c>
      <c r="C367" s="88" t="s">
        <v>693</v>
      </c>
      <c r="D367" s="44">
        <v>762</v>
      </c>
      <c r="E367" s="103">
        <v>758</v>
      </c>
      <c r="F367" s="103">
        <f>E367-D367</f>
        <v>-4</v>
      </c>
      <c r="G367" s="104">
        <f>F367/D367*100</f>
        <v>-0.52493438320209973</v>
      </c>
      <c r="H367" s="92" t="s">
        <v>694</v>
      </c>
    </row>
    <row r="368" spans="1:8" x14ac:dyDescent="0.25">
      <c r="A368" s="143" t="s">
        <v>625</v>
      </c>
      <c r="B368" s="144"/>
      <c r="C368" s="144"/>
      <c r="D368" s="144"/>
      <c r="E368" s="144"/>
      <c r="F368" s="144"/>
      <c r="G368" s="144"/>
      <c r="H368" s="145"/>
    </row>
    <row r="369" spans="1:8" ht="16.5" thickBot="1" x14ac:dyDescent="0.3">
      <c r="A369" s="143"/>
      <c r="B369" s="144"/>
      <c r="C369" s="144"/>
      <c r="D369" s="144"/>
      <c r="E369" s="144"/>
      <c r="F369" s="144"/>
      <c r="G369" s="144"/>
      <c r="H369" s="145"/>
    </row>
    <row r="370" spans="1:8" s="14" customFormat="1" ht="67.5" customHeight="1" x14ac:dyDescent="0.25">
      <c r="A370" s="127" t="s">
        <v>32</v>
      </c>
      <c r="B370" s="129" t="s">
        <v>33</v>
      </c>
      <c r="C370" s="131" t="s">
        <v>106</v>
      </c>
      <c r="D370" s="133" t="s">
        <v>696</v>
      </c>
      <c r="E370" s="134"/>
      <c r="F370" s="135" t="s">
        <v>689</v>
      </c>
      <c r="G370" s="134"/>
      <c r="H370" s="122" t="s">
        <v>2</v>
      </c>
    </row>
    <row r="371" spans="1:8" s="14" customFormat="1" ht="30" x14ac:dyDescent="0.25">
      <c r="A371" s="128"/>
      <c r="B371" s="130"/>
      <c r="C371" s="132"/>
      <c r="D371" s="51" t="s">
        <v>686</v>
      </c>
      <c r="E371" s="45" t="s">
        <v>4</v>
      </c>
      <c r="F371" s="45" t="s">
        <v>687</v>
      </c>
      <c r="G371" s="47" t="s">
        <v>685</v>
      </c>
      <c r="H371" s="123"/>
    </row>
    <row r="372" spans="1:8" ht="16.5" thickBot="1" x14ac:dyDescent="0.3">
      <c r="A372" s="105">
        <v>1</v>
      </c>
      <c r="B372" s="106">
        <v>2</v>
      </c>
      <c r="C372" s="107">
        <v>3</v>
      </c>
      <c r="D372" s="108">
        <v>4</v>
      </c>
      <c r="E372" s="109">
        <v>5</v>
      </c>
      <c r="F372" s="109">
        <v>6</v>
      </c>
      <c r="G372" s="109">
        <v>7</v>
      </c>
      <c r="H372" s="110">
        <v>8</v>
      </c>
    </row>
    <row r="373" spans="1:8" x14ac:dyDescent="0.25">
      <c r="A373" s="124" t="s">
        <v>626</v>
      </c>
      <c r="B373" s="125"/>
      <c r="C373" s="76" t="s">
        <v>692</v>
      </c>
      <c r="D373" s="111">
        <f>D374</f>
        <v>339.83442000000002</v>
      </c>
      <c r="E373" s="111">
        <f>E374</f>
        <v>260.73644246999999</v>
      </c>
      <c r="F373" s="111">
        <f>E373-D373</f>
        <v>-79.097977530000037</v>
      </c>
      <c r="G373" s="112">
        <f>F373/D373*100</f>
        <v>-23.275446180525218</v>
      </c>
      <c r="H373" s="50" t="s">
        <v>694</v>
      </c>
    </row>
    <row r="374" spans="1:8" x14ac:dyDescent="0.25">
      <c r="A374" s="65" t="s">
        <v>34</v>
      </c>
      <c r="B374" s="113" t="s">
        <v>627</v>
      </c>
      <c r="C374" s="76" t="s">
        <v>692</v>
      </c>
      <c r="D374" s="51">
        <f>D375+D399+D427</f>
        <v>339.83442000000002</v>
      </c>
      <c r="E374" s="51">
        <f>E375+E399+E427</f>
        <v>260.73644246999999</v>
      </c>
      <c r="F374" s="111">
        <f t="shared" ref="F374:F427" si="18">E374-D374</f>
        <v>-79.097977530000037</v>
      </c>
      <c r="G374" s="112">
        <f t="shared" ref="G374:G427" si="19">F374/D374*100</f>
        <v>-23.275446180525218</v>
      </c>
      <c r="H374" s="50" t="s">
        <v>694</v>
      </c>
    </row>
    <row r="375" spans="1:8" x14ac:dyDescent="0.25">
      <c r="A375" s="65" t="s">
        <v>35</v>
      </c>
      <c r="B375" s="78" t="s">
        <v>36</v>
      </c>
      <c r="C375" s="76" t="s">
        <v>692</v>
      </c>
      <c r="D375" s="51">
        <f t="shared" ref="D375:E375" si="20">D376</f>
        <v>112.81807000000001</v>
      </c>
      <c r="E375" s="51">
        <f t="shared" si="20"/>
        <v>62.844665800000001</v>
      </c>
      <c r="F375" s="111">
        <f t="shared" si="18"/>
        <v>-49.973404200000004</v>
      </c>
      <c r="G375" s="112">
        <f t="shared" si="19"/>
        <v>-44.295567367887081</v>
      </c>
      <c r="H375" s="50" t="s">
        <v>694</v>
      </c>
    </row>
    <row r="376" spans="1:8" ht="30" x14ac:dyDescent="0.25">
      <c r="A376" s="65" t="s">
        <v>37</v>
      </c>
      <c r="B376" s="77" t="s">
        <v>628</v>
      </c>
      <c r="C376" s="76" t="s">
        <v>692</v>
      </c>
      <c r="D376" s="51">
        <f>D382+D384</f>
        <v>112.81807000000001</v>
      </c>
      <c r="E376" s="51">
        <f>E382+E384</f>
        <v>62.844665800000001</v>
      </c>
      <c r="F376" s="111">
        <f t="shared" si="18"/>
        <v>-49.973404200000004</v>
      </c>
      <c r="G376" s="112">
        <f t="shared" si="19"/>
        <v>-44.295567367887081</v>
      </c>
      <c r="H376" s="50" t="s">
        <v>694</v>
      </c>
    </row>
    <row r="377" spans="1:8" x14ac:dyDescent="0.25">
      <c r="A377" s="65" t="s">
        <v>38</v>
      </c>
      <c r="B377" s="79" t="s">
        <v>629</v>
      </c>
      <c r="C377" s="76" t="s">
        <v>692</v>
      </c>
      <c r="D377" s="31" t="s">
        <v>694</v>
      </c>
      <c r="E377" s="31" t="s">
        <v>694</v>
      </c>
      <c r="F377" s="31" t="s">
        <v>694</v>
      </c>
      <c r="G377" s="22" t="s">
        <v>694</v>
      </c>
      <c r="H377" s="50" t="s">
        <v>694</v>
      </c>
    </row>
    <row r="378" spans="1:8" ht="30" x14ac:dyDescent="0.25">
      <c r="A378" s="65" t="s">
        <v>630</v>
      </c>
      <c r="B378" s="80" t="s">
        <v>110</v>
      </c>
      <c r="C378" s="76" t="s">
        <v>692</v>
      </c>
      <c r="D378" s="31" t="s">
        <v>694</v>
      </c>
      <c r="E378" s="31" t="s">
        <v>694</v>
      </c>
      <c r="F378" s="31" t="s">
        <v>694</v>
      </c>
      <c r="G378" s="22" t="s">
        <v>694</v>
      </c>
      <c r="H378" s="50" t="s">
        <v>694</v>
      </c>
    </row>
    <row r="379" spans="1:8" ht="30" x14ac:dyDescent="0.25">
      <c r="A379" s="65" t="s">
        <v>631</v>
      </c>
      <c r="B379" s="80" t="s">
        <v>111</v>
      </c>
      <c r="C379" s="76" t="s">
        <v>692</v>
      </c>
      <c r="D379" s="31" t="s">
        <v>694</v>
      </c>
      <c r="E379" s="31" t="s">
        <v>694</v>
      </c>
      <c r="F379" s="31" t="s">
        <v>694</v>
      </c>
      <c r="G379" s="22" t="s">
        <v>694</v>
      </c>
      <c r="H379" s="50" t="s">
        <v>694</v>
      </c>
    </row>
    <row r="380" spans="1:8" ht="30" x14ac:dyDescent="0.25">
      <c r="A380" s="65" t="s">
        <v>632</v>
      </c>
      <c r="B380" s="80" t="s">
        <v>112</v>
      </c>
      <c r="C380" s="76" t="s">
        <v>692</v>
      </c>
      <c r="D380" s="31" t="s">
        <v>694</v>
      </c>
      <c r="E380" s="31" t="s">
        <v>694</v>
      </c>
      <c r="F380" s="31" t="s">
        <v>694</v>
      </c>
      <c r="G380" s="22" t="s">
        <v>694</v>
      </c>
      <c r="H380" s="50" t="s">
        <v>694</v>
      </c>
    </row>
    <row r="381" spans="1:8" x14ac:dyDescent="0.25">
      <c r="A381" s="65" t="s">
        <v>40</v>
      </c>
      <c r="B381" s="79" t="s">
        <v>633</v>
      </c>
      <c r="C381" s="76" t="s">
        <v>692</v>
      </c>
      <c r="D381" s="31" t="s">
        <v>694</v>
      </c>
      <c r="E381" s="31" t="s">
        <v>694</v>
      </c>
      <c r="F381" s="31" t="s">
        <v>694</v>
      </c>
      <c r="G381" s="22" t="s">
        <v>694</v>
      </c>
      <c r="H381" s="50" t="s">
        <v>694</v>
      </c>
    </row>
    <row r="382" spans="1:8" x14ac:dyDescent="0.25">
      <c r="A382" s="65" t="s">
        <v>42</v>
      </c>
      <c r="B382" s="79" t="s">
        <v>634</v>
      </c>
      <c r="C382" s="76" t="s">
        <v>692</v>
      </c>
      <c r="D382" s="51">
        <v>25.97878</v>
      </c>
      <c r="E382" s="31">
        <v>39.82546</v>
      </c>
      <c r="F382" s="111">
        <f t="shared" si="18"/>
        <v>13.846679999999999</v>
      </c>
      <c r="G382" s="112">
        <f t="shared" si="19"/>
        <v>53.299962507862183</v>
      </c>
      <c r="H382" s="50" t="s">
        <v>694</v>
      </c>
    </row>
    <row r="383" spans="1:8" x14ac:dyDescent="0.25">
      <c r="A383" s="65" t="s">
        <v>44</v>
      </c>
      <c r="B383" s="79" t="s">
        <v>635</v>
      </c>
      <c r="C383" s="76" t="s">
        <v>692</v>
      </c>
      <c r="D383" s="51"/>
      <c r="E383" s="31"/>
      <c r="F383" s="111"/>
      <c r="G383" s="112"/>
      <c r="H383" s="50" t="s">
        <v>694</v>
      </c>
    </row>
    <row r="384" spans="1:8" x14ac:dyDescent="0.25">
      <c r="A384" s="65" t="s">
        <v>45</v>
      </c>
      <c r="B384" s="79" t="s">
        <v>636</v>
      </c>
      <c r="C384" s="76" t="s">
        <v>692</v>
      </c>
      <c r="D384" s="51">
        <f>D387</f>
        <v>86.839290000000005</v>
      </c>
      <c r="E384" s="51">
        <f>E387</f>
        <v>23.019205800000002</v>
      </c>
      <c r="F384" s="111">
        <f t="shared" si="18"/>
        <v>-63.820084200000004</v>
      </c>
      <c r="G384" s="112">
        <f t="shared" si="19"/>
        <v>-73.492176410009804</v>
      </c>
      <c r="H384" s="50" t="s">
        <v>694</v>
      </c>
    </row>
    <row r="385" spans="1:8" ht="30" x14ac:dyDescent="0.25">
      <c r="A385" s="65" t="s">
        <v>637</v>
      </c>
      <c r="B385" s="80" t="s">
        <v>638</v>
      </c>
      <c r="C385" s="76" t="s">
        <v>692</v>
      </c>
      <c r="D385" s="31" t="s">
        <v>694</v>
      </c>
      <c r="E385" s="31" t="s">
        <v>694</v>
      </c>
      <c r="F385" s="31" t="s">
        <v>694</v>
      </c>
      <c r="G385" s="22" t="s">
        <v>694</v>
      </c>
      <c r="H385" s="50" t="s">
        <v>694</v>
      </c>
    </row>
    <row r="386" spans="1:8" x14ac:dyDescent="0.25">
      <c r="A386" s="65" t="s">
        <v>639</v>
      </c>
      <c r="B386" s="80" t="s">
        <v>640</v>
      </c>
      <c r="C386" s="76" t="s">
        <v>692</v>
      </c>
      <c r="D386" s="31" t="s">
        <v>694</v>
      </c>
      <c r="E386" s="31" t="s">
        <v>694</v>
      </c>
      <c r="F386" s="31" t="s">
        <v>694</v>
      </c>
      <c r="G386" s="22" t="s">
        <v>694</v>
      </c>
      <c r="H386" s="50" t="s">
        <v>694</v>
      </c>
    </row>
    <row r="387" spans="1:8" x14ac:dyDescent="0.25">
      <c r="A387" s="65" t="s">
        <v>641</v>
      </c>
      <c r="B387" s="80" t="s">
        <v>52</v>
      </c>
      <c r="C387" s="76" t="s">
        <v>692</v>
      </c>
      <c r="D387" s="51">
        <v>86.839290000000005</v>
      </c>
      <c r="E387" s="31">
        <v>23.019205800000002</v>
      </c>
      <c r="F387" s="111">
        <f t="shared" si="18"/>
        <v>-63.820084200000004</v>
      </c>
      <c r="G387" s="112">
        <f t="shared" si="19"/>
        <v>-73.492176410009804</v>
      </c>
      <c r="H387" s="50" t="s">
        <v>694</v>
      </c>
    </row>
    <row r="388" spans="1:8" x14ac:dyDescent="0.25">
      <c r="A388" s="65" t="s">
        <v>642</v>
      </c>
      <c r="B388" s="80" t="s">
        <v>640</v>
      </c>
      <c r="C388" s="76" t="s">
        <v>692</v>
      </c>
      <c r="D388" s="31" t="s">
        <v>694</v>
      </c>
      <c r="E388" s="31" t="s">
        <v>694</v>
      </c>
      <c r="F388" s="31" t="s">
        <v>694</v>
      </c>
      <c r="G388" s="22" t="s">
        <v>694</v>
      </c>
      <c r="H388" s="50" t="s">
        <v>694</v>
      </c>
    </row>
    <row r="389" spans="1:8" x14ac:dyDescent="0.25">
      <c r="A389" s="65" t="s">
        <v>46</v>
      </c>
      <c r="B389" s="79" t="s">
        <v>643</v>
      </c>
      <c r="C389" s="76" t="s">
        <v>692</v>
      </c>
      <c r="D389" s="31" t="s">
        <v>694</v>
      </c>
      <c r="E389" s="31" t="s">
        <v>694</v>
      </c>
      <c r="F389" s="31" t="s">
        <v>694</v>
      </c>
      <c r="G389" s="22" t="s">
        <v>694</v>
      </c>
      <c r="H389" s="50" t="s">
        <v>694</v>
      </c>
    </row>
    <row r="390" spans="1:8" x14ac:dyDescent="0.25">
      <c r="A390" s="65" t="s">
        <v>47</v>
      </c>
      <c r="B390" s="79" t="s">
        <v>462</v>
      </c>
      <c r="C390" s="76" t="s">
        <v>692</v>
      </c>
      <c r="D390" s="31" t="s">
        <v>694</v>
      </c>
      <c r="E390" s="31" t="s">
        <v>694</v>
      </c>
      <c r="F390" s="31" t="s">
        <v>694</v>
      </c>
      <c r="G390" s="22" t="s">
        <v>694</v>
      </c>
      <c r="H390" s="50" t="s">
        <v>694</v>
      </c>
    </row>
    <row r="391" spans="1:8" ht="30" x14ac:dyDescent="0.25">
      <c r="A391" s="65" t="s">
        <v>644</v>
      </c>
      <c r="B391" s="79" t="s">
        <v>645</v>
      </c>
      <c r="C391" s="76" t="s">
        <v>692</v>
      </c>
      <c r="D391" s="31" t="s">
        <v>694</v>
      </c>
      <c r="E391" s="31" t="s">
        <v>694</v>
      </c>
      <c r="F391" s="31" t="s">
        <v>694</v>
      </c>
      <c r="G391" s="22" t="s">
        <v>694</v>
      </c>
      <c r="H391" s="50" t="s">
        <v>694</v>
      </c>
    </row>
    <row r="392" spans="1:8" x14ac:dyDescent="0.25">
      <c r="A392" s="65" t="s">
        <v>646</v>
      </c>
      <c r="B392" s="80" t="s">
        <v>48</v>
      </c>
      <c r="C392" s="76" t="s">
        <v>692</v>
      </c>
      <c r="D392" s="31" t="s">
        <v>694</v>
      </c>
      <c r="E392" s="31" t="s">
        <v>694</v>
      </c>
      <c r="F392" s="31" t="s">
        <v>694</v>
      </c>
      <c r="G392" s="22" t="s">
        <v>694</v>
      </c>
      <c r="H392" s="50" t="s">
        <v>694</v>
      </c>
    </row>
    <row r="393" spans="1:8" x14ac:dyDescent="0.25">
      <c r="A393" s="65" t="s">
        <v>647</v>
      </c>
      <c r="B393" s="114" t="s">
        <v>49</v>
      </c>
      <c r="C393" s="76" t="s">
        <v>692</v>
      </c>
      <c r="D393" s="31" t="s">
        <v>694</v>
      </c>
      <c r="E393" s="31" t="s">
        <v>694</v>
      </c>
      <c r="F393" s="31" t="s">
        <v>694</v>
      </c>
      <c r="G393" s="22" t="s">
        <v>694</v>
      </c>
      <c r="H393" s="50" t="s">
        <v>694</v>
      </c>
    </row>
    <row r="394" spans="1:8" ht="30" x14ac:dyDescent="0.25">
      <c r="A394" s="65" t="s">
        <v>50</v>
      </c>
      <c r="B394" s="77" t="s">
        <v>648</v>
      </c>
      <c r="C394" s="76" t="s">
        <v>692</v>
      </c>
      <c r="D394" s="31" t="s">
        <v>694</v>
      </c>
      <c r="E394" s="31" t="s">
        <v>694</v>
      </c>
      <c r="F394" s="31" t="s">
        <v>694</v>
      </c>
      <c r="G394" s="22" t="s">
        <v>694</v>
      </c>
      <c r="H394" s="50" t="s">
        <v>694</v>
      </c>
    </row>
    <row r="395" spans="1:8" ht="30" x14ac:dyDescent="0.25">
      <c r="A395" s="65" t="s">
        <v>649</v>
      </c>
      <c r="B395" s="79" t="s">
        <v>110</v>
      </c>
      <c r="C395" s="76" t="s">
        <v>692</v>
      </c>
      <c r="D395" s="31" t="s">
        <v>694</v>
      </c>
      <c r="E395" s="31" t="s">
        <v>694</v>
      </c>
      <c r="F395" s="31" t="s">
        <v>694</v>
      </c>
      <c r="G395" s="22" t="s">
        <v>694</v>
      </c>
      <c r="H395" s="50" t="s">
        <v>694</v>
      </c>
    </row>
    <row r="396" spans="1:8" ht="30" x14ac:dyDescent="0.25">
      <c r="A396" s="65" t="s">
        <v>650</v>
      </c>
      <c r="B396" s="79" t="s">
        <v>111</v>
      </c>
      <c r="C396" s="76" t="s">
        <v>692</v>
      </c>
      <c r="D396" s="31" t="s">
        <v>694</v>
      </c>
      <c r="E396" s="31" t="s">
        <v>694</v>
      </c>
      <c r="F396" s="31" t="s">
        <v>694</v>
      </c>
      <c r="G396" s="22" t="s">
        <v>694</v>
      </c>
      <c r="H396" s="50" t="s">
        <v>694</v>
      </c>
    </row>
    <row r="397" spans="1:8" ht="30" x14ac:dyDescent="0.25">
      <c r="A397" s="65" t="s">
        <v>651</v>
      </c>
      <c r="B397" s="79" t="s">
        <v>112</v>
      </c>
      <c r="C397" s="76" t="s">
        <v>692</v>
      </c>
      <c r="D397" s="31" t="s">
        <v>694</v>
      </c>
      <c r="E397" s="31" t="s">
        <v>694</v>
      </c>
      <c r="F397" s="31" t="s">
        <v>694</v>
      </c>
      <c r="G397" s="22" t="s">
        <v>694</v>
      </c>
      <c r="H397" s="50" t="s">
        <v>694</v>
      </c>
    </row>
    <row r="398" spans="1:8" x14ac:dyDescent="0.25">
      <c r="A398" s="65" t="s">
        <v>51</v>
      </c>
      <c r="B398" s="77" t="s">
        <v>652</v>
      </c>
      <c r="C398" s="76" t="s">
        <v>692</v>
      </c>
      <c r="D398" s="31" t="s">
        <v>694</v>
      </c>
      <c r="E398" s="31" t="s">
        <v>694</v>
      </c>
      <c r="F398" s="31" t="s">
        <v>694</v>
      </c>
      <c r="G398" s="22" t="s">
        <v>694</v>
      </c>
      <c r="H398" s="50" t="s">
        <v>694</v>
      </c>
    </row>
    <row r="399" spans="1:8" x14ac:dyDescent="0.25">
      <c r="A399" s="65" t="s">
        <v>53</v>
      </c>
      <c r="B399" s="78" t="s">
        <v>653</v>
      </c>
      <c r="C399" s="76" t="s">
        <v>692</v>
      </c>
      <c r="D399" s="51">
        <v>175.1772</v>
      </c>
      <c r="E399" s="51">
        <f>E406</f>
        <v>158.11842666999999</v>
      </c>
      <c r="F399" s="111">
        <f t="shared" si="18"/>
        <v>-17.058773330000008</v>
      </c>
      <c r="G399" s="112">
        <f t="shared" si="19"/>
        <v>-9.7380100435444845</v>
      </c>
      <c r="H399" s="50" t="s">
        <v>694</v>
      </c>
    </row>
    <row r="400" spans="1:8" x14ac:dyDescent="0.25">
      <c r="A400" s="65" t="s">
        <v>54</v>
      </c>
      <c r="B400" s="77" t="s">
        <v>654</v>
      </c>
      <c r="C400" s="76" t="s">
        <v>692</v>
      </c>
      <c r="D400" s="31" t="s">
        <v>694</v>
      </c>
      <c r="E400" s="31" t="s">
        <v>694</v>
      </c>
      <c r="F400" s="31" t="s">
        <v>694</v>
      </c>
      <c r="G400" s="22" t="s">
        <v>694</v>
      </c>
      <c r="H400" s="50" t="s">
        <v>694</v>
      </c>
    </row>
    <row r="401" spans="1:8" x14ac:dyDescent="0.25">
      <c r="A401" s="65" t="s">
        <v>55</v>
      </c>
      <c r="B401" s="79" t="s">
        <v>39</v>
      </c>
      <c r="C401" s="76" t="s">
        <v>692</v>
      </c>
      <c r="D401" s="31" t="s">
        <v>694</v>
      </c>
      <c r="E401" s="31" t="s">
        <v>694</v>
      </c>
      <c r="F401" s="31" t="s">
        <v>694</v>
      </c>
      <c r="G401" s="22" t="s">
        <v>694</v>
      </c>
      <c r="H401" s="50" t="s">
        <v>694</v>
      </c>
    </row>
    <row r="402" spans="1:8" ht="30" x14ac:dyDescent="0.25">
      <c r="A402" s="65" t="s">
        <v>655</v>
      </c>
      <c r="B402" s="79" t="s">
        <v>110</v>
      </c>
      <c r="C402" s="76" t="s">
        <v>692</v>
      </c>
      <c r="D402" s="31" t="s">
        <v>694</v>
      </c>
      <c r="E402" s="31" t="s">
        <v>694</v>
      </c>
      <c r="F402" s="31" t="s">
        <v>694</v>
      </c>
      <c r="G402" s="22" t="s">
        <v>694</v>
      </c>
      <c r="H402" s="50" t="s">
        <v>694</v>
      </c>
    </row>
    <row r="403" spans="1:8" ht="30" x14ac:dyDescent="0.25">
      <c r="A403" s="65" t="s">
        <v>656</v>
      </c>
      <c r="B403" s="79" t="s">
        <v>111</v>
      </c>
      <c r="C403" s="76" t="s">
        <v>692</v>
      </c>
      <c r="D403" s="31" t="s">
        <v>694</v>
      </c>
      <c r="E403" s="31" t="s">
        <v>694</v>
      </c>
      <c r="F403" s="31" t="s">
        <v>694</v>
      </c>
      <c r="G403" s="22" t="s">
        <v>694</v>
      </c>
      <c r="H403" s="50" t="s">
        <v>694</v>
      </c>
    </row>
    <row r="404" spans="1:8" ht="30" x14ac:dyDescent="0.25">
      <c r="A404" s="65" t="s">
        <v>657</v>
      </c>
      <c r="B404" s="79" t="s">
        <v>112</v>
      </c>
      <c r="C404" s="76" t="s">
        <v>692</v>
      </c>
      <c r="D404" s="31" t="s">
        <v>694</v>
      </c>
      <c r="E404" s="31" t="s">
        <v>694</v>
      </c>
      <c r="F404" s="31" t="s">
        <v>694</v>
      </c>
      <c r="G404" s="22" t="s">
        <v>694</v>
      </c>
      <c r="H404" s="50" t="s">
        <v>694</v>
      </c>
    </row>
    <row r="405" spans="1:8" x14ac:dyDescent="0.25">
      <c r="A405" s="65" t="s">
        <v>56</v>
      </c>
      <c r="B405" s="79" t="s">
        <v>450</v>
      </c>
      <c r="C405" s="76" t="s">
        <v>692</v>
      </c>
      <c r="D405" s="31" t="s">
        <v>694</v>
      </c>
      <c r="E405" s="31" t="s">
        <v>694</v>
      </c>
      <c r="F405" s="31" t="s">
        <v>694</v>
      </c>
      <c r="G405" s="22" t="s">
        <v>694</v>
      </c>
      <c r="H405" s="50" t="s">
        <v>694</v>
      </c>
    </row>
    <row r="406" spans="1:8" x14ac:dyDescent="0.25">
      <c r="A406" s="65" t="s">
        <v>57</v>
      </c>
      <c r="B406" s="79" t="s">
        <v>41</v>
      </c>
      <c r="C406" s="76" t="s">
        <v>692</v>
      </c>
      <c r="D406" s="51">
        <v>175.1772</v>
      </c>
      <c r="E406" s="31">
        <v>158.11842666999999</v>
      </c>
      <c r="F406" s="111">
        <f t="shared" si="18"/>
        <v>-17.058773330000008</v>
      </c>
      <c r="G406" s="112">
        <f t="shared" si="19"/>
        <v>-9.7380100435444845</v>
      </c>
      <c r="H406" s="50" t="s">
        <v>694</v>
      </c>
    </row>
    <row r="407" spans="1:8" x14ac:dyDescent="0.25">
      <c r="A407" s="65" t="s">
        <v>58</v>
      </c>
      <c r="B407" s="79" t="s">
        <v>455</v>
      </c>
      <c r="C407" s="76" t="s">
        <v>692</v>
      </c>
      <c r="D407" s="31" t="s">
        <v>694</v>
      </c>
      <c r="E407" s="31" t="s">
        <v>694</v>
      </c>
      <c r="F407" s="31" t="s">
        <v>694</v>
      </c>
      <c r="G407" s="22" t="s">
        <v>694</v>
      </c>
      <c r="H407" s="50" t="s">
        <v>694</v>
      </c>
    </row>
    <row r="408" spans="1:8" x14ac:dyDescent="0.25">
      <c r="A408" s="65" t="s">
        <v>59</v>
      </c>
      <c r="B408" s="79" t="s">
        <v>43</v>
      </c>
      <c r="C408" s="76" t="s">
        <v>692</v>
      </c>
      <c r="D408" s="31" t="s">
        <v>694</v>
      </c>
      <c r="E408" s="31" t="s">
        <v>694</v>
      </c>
      <c r="F408" s="31" t="s">
        <v>694</v>
      </c>
      <c r="G408" s="22" t="s">
        <v>694</v>
      </c>
      <c r="H408" s="50" t="s">
        <v>694</v>
      </c>
    </row>
    <row r="409" spans="1:8" x14ac:dyDescent="0.25">
      <c r="A409" s="65" t="s">
        <v>60</v>
      </c>
      <c r="B409" s="79" t="s">
        <v>462</v>
      </c>
      <c r="C409" s="76" t="s">
        <v>692</v>
      </c>
      <c r="D409" s="31" t="s">
        <v>694</v>
      </c>
      <c r="E409" s="31" t="s">
        <v>694</v>
      </c>
      <c r="F409" s="31" t="s">
        <v>694</v>
      </c>
      <c r="G409" s="22" t="s">
        <v>694</v>
      </c>
      <c r="H409" s="50" t="s">
        <v>694</v>
      </c>
    </row>
    <row r="410" spans="1:8" ht="30" x14ac:dyDescent="0.25">
      <c r="A410" s="65" t="s">
        <v>61</v>
      </c>
      <c r="B410" s="79" t="s">
        <v>465</v>
      </c>
      <c r="C410" s="76" t="s">
        <v>692</v>
      </c>
      <c r="D410" s="31" t="s">
        <v>694</v>
      </c>
      <c r="E410" s="31" t="s">
        <v>694</v>
      </c>
      <c r="F410" s="31" t="s">
        <v>694</v>
      </c>
      <c r="G410" s="22" t="s">
        <v>694</v>
      </c>
      <c r="H410" s="50" t="s">
        <v>694</v>
      </c>
    </row>
    <row r="411" spans="1:8" x14ac:dyDescent="0.25">
      <c r="A411" s="65" t="s">
        <v>62</v>
      </c>
      <c r="B411" s="80" t="s">
        <v>48</v>
      </c>
      <c r="C411" s="76" t="s">
        <v>692</v>
      </c>
      <c r="D411" s="31" t="s">
        <v>694</v>
      </c>
      <c r="E411" s="31" t="s">
        <v>694</v>
      </c>
      <c r="F411" s="31" t="s">
        <v>694</v>
      </c>
      <c r="G411" s="22" t="s">
        <v>694</v>
      </c>
      <c r="H411" s="50" t="s">
        <v>694</v>
      </c>
    </row>
    <row r="412" spans="1:8" x14ac:dyDescent="0.25">
      <c r="A412" s="65" t="s">
        <v>63</v>
      </c>
      <c r="B412" s="114" t="s">
        <v>49</v>
      </c>
      <c r="C412" s="76" t="s">
        <v>692</v>
      </c>
      <c r="D412" s="31" t="s">
        <v>694</v>
      </c>
      <c r="E412" s="31" t="s">
        <v>694</v>
      </c>
      <c r="F412" s="31" t="s">
        <v>694</v>
      </c>
      <c r="G412" s="22" t="s">
        <v>694</v>
      </c>
      <c r="H412" s="50" t="s">
        <v>694</v>
      </c>
    </row>
    <row r="413" spans="1:8" x14ac:dyDescent="0.25">
      <c r="A413" s="65" t="s">
        <v>64</v>
      </c>
      <c r="B413" s="77" t="s">
        <v>658</v>
      </c>
      <c r="C413" s="76" t="s">
        <v>692</v>
      </c>
      <c r="D413" s="31" t="s">
        <v>694</v>
      </c>
      <c r="E413" s="31" t="s">
        <v>694</v>
      </c>
      <c r="F413" s="31" t="s">
        <v>694</v>
      </c>
      <c r="G413" s="22" t="s">
        <v>694</v>
      </c>
      <c r="H413" s="50" t="s">
        <v>694</v>
      </c>
    </row>
    <row r="414" spans="1:8" x14ac:dyDescent="0.25">
      <c r="A414" s="65" t="s">
        <v>65</v>
      </c>
      <c r="B414" s="77" t="s">
        <v>66</v>
      </c>
      <c r="C414" s="76" t="s">
        <v>692</v>
      </c>
      <c r="D414" s="31" t="s">
        <v>694</v>
      </c>
      <c r="E414" s="31" t="s">
        <v>694</v>
      </c>
      <c r="F414" s="31" t="s">
        <v>694</v>
      </c>
      <c r="G414" s="22" t="s">
        <v>694</v>
      </c>
      <c r="H414" s="50" t="s">
        <v>694</v>
      </c>
    </row>
    <row r="415" spans="1:8" x14ac:dyDescent="0.25">
      <c r="A415" s="65" t="s">
        <v>67</v>
      </c>
      <c r="B415" s="79" t="s">
        <v>39</v>
      </c>
      <c r="C415" s="76" t="s">
        <v>692</v>
      </c>
      <c r="D415" s="31" t="s">
        <v>694</v>
      </c>
      <c r="E415" s="31" t="s">
        <v>694</v>
      </c>
      <c r="F415" s="31" t="s">
        <v>694</v>
      </c>
      <c r="G415" s="22" t="s">
        <v>694</v>
      </c>
      <c r="H415" s="50" t="s">
        <v>694</v>
      </c>
    </row>
    <row r="416" spans="1:8" ht="30" x14ac:dyDescent="0.25">
      <c r="A416" s="65" t="s">
        <v>659</v>
      </c>
      <c r="B416" s="79" t="s">
        <v>110</v>
      </c>
      <c r="C416" s="76" t="s">
        <v>692</v>
      </c>
      <c r="D416" s="31" t="s">
        <v>694</v>
      </c>
      <c r="E416" s="31" t="s">
        <v>694</v>
      </c>
      <c r="F416" s="31" t="s">
        <v>694</v>
      </c>
      <c r="G416" s="22" t="s">
        <v>694</v>
      </c>
      <c r="H416" s="50" t="s">
        <v>694</v>
      </c>
    </row>
    <row r="417" spans="1:10" ht="30" x14ac:dyDescent="0.25">
      <c r="A417" s="65" t="s">
        <v>660</v>
      </c>
      <c r="B417" s="79" t="s">
        <v>111</v>
      </c>
      <c r="C417" s="76" t="s">
        <v>692</v>
      </c>
      <c r="D417" s="31" t="s">
        <v>694</v>
      </c>
      <c r="E417" s="31" t="s">
        <v>694</v>
      </c>
      <c r="F417" s="31" t="s">
        <v>694</v>
      </c>
      <c r="G417" s="22" t="s">
        <v>694</v>
      </c>
      <c r="H417" s="50" t="s">
        <v>694</v>
      </c>
    </row>
    <row r="418" spans="1:10" ht="30" x14ac:dyDescent="0.25">
      <c r="A418" s="65" t="s">
        <v>661</v>
      </c>
      <c r="B418" s="79" t="s">
        <v>112</v>
      </c>
      <c r="C418" s="76" t="s">
        <v>692</v>
      </c>
      <c r="D418" s="31" t="s">
        <v>694</v>
      </c>
      <c r="E418" s="31" t="s">
        <v>694</v>
      </c>
      <c r="F418" s="31" t="s">
        <v>694</v>
      </c>
      <c r="G418" s="22" t="s">
        <v>694</v>
      </c>
      <c r="H418" s="50" t="s">
        <v>694</v>
      </c>
    </row>
    <row r="419" spans="1:10" x14ac:dyDescent="0.25">
      <c r="A419" s="65" t="s">
        <v>68</v>
      </c>
      <c r="B419" s="79" t="s">
        <v>450</v>
      </c>
      <c r="C419" s="76" t="s">
        <v>692</v>
      </c>
      <c r="D419" s="31" t="s">
        <v>694</v>
      </c>
      <c r="E419" s="31" t="s">
        <v>694</v>
      </c>
      <c r="F419" s="31" t="s">
        <v>694</v>
      </c>
      <c r="G419" s="22" t="s">
        <v>694</v>
      </c>
      <c r="H419" s="50" t="s">
        <v>694</v>
      </c>
    </row>
    <row r="420" spans="1:10" x14ac:dyDescent="0.25">
      <c r="A420" s="65" t="s">
        <v>69</v>
      </c>
      <c r="B420" s="79" t="s">
        <v>41</v>
      </c>
      <c r="C420" s="76" t="s">
        <v>692</v>
      </c>
      <c r="D420" s="31" t="s">
        <v>694</v>
      </c>
      <c r="E420" s="31" t="s">
        <v>694</v>
      </c>
      <c r="F420" s="31" t="s">
        <v>694</v>
      </c>
      <c r="G420" s="22" t="s">
        <v>694</v>
      </c>
      <c r="H420" s="50" t="s">
        <v>694</v>
      </c>
    </row>
    <row r="421" spans="1:10" x14ac:dyDescent="0.25">
      <c r="A421" s="65" t="s">
        <v>70</v>
      </c>
      <c r="B421" s="79" t="s">
        <v>455</v>
      </c>
      <c r="C421" s="76" t="s">
        <v>692</v>
      </c>
      <c r="D421" s="31" t="s">
        <v>694</v>
      </c>
      <c r="E421" s="31" t="s">
        <v>694</v>
      </c>
      <c r="F421" s="31" t="s">
        <v>694</v>
      </c>
      <c r="G421" s="22" t="s">
        <v>694</v>
      </c>
      <c r="H421" s="50" t="s">
        <v>694</v>
      </c>
    </row>
    <row r="422" spans="1:10" x14ac:dyDescent="0.25">
      <c r="A422" s="65" t="s">
        <v>71</v>
      </c>
      <c r="B422" s="79" t="s">
        <v>43</v>
      </c>
      <c r="C422" s="76" t="s">
        <v>692</v>
      </c>
      <c r="D422" s="31" t="s">
        <v>694</v>
      </c>
      <c r="E422" s="31" t="s">
        <v>694</v>
      </c>
      <c r="F422" s="31" t="s">
        <v>694</v>
      </c>
      <c r="G422" s="22" t="s">
        <v>694</v>
      </c>
      <c r="H422" s="50" t="s">
        <v>694</v>
      </c>
    </row>
    <row r="423" spans="1:10" x14ac:dyDescent="0.25">
      <c r="A423" s="65" t="s">
        <v>72</v>
      </c>
      <c r="B423" s="79" t="s">
        <v>462</v>
      </c>
      <c r="C423" s="76" t="s">
        <v>692</v>
      </c>
      <c r="D423" s="31" t="s">
        <v>694</v>
      </c>
      <c r="E423" s="31" t="s">
        <v>694</v>
      </c>
      <c r="F423" s="31" t="s">
        <v>694</v>
      </c>
      <c r="G423" s="22" t="s">
        <v>694</v>
      </c>
      <c r="H423" s="50" t="s">
        <v>694</v>
      </c>
    </row>
    <row r="424" spans="1:10" ht="30" x14ac:dyDescent="0.25">
      <c r="A424" s="65" t="s">
        <v>73</v>
      </c>
      <c r="B424" s="79" t="s">
        <v>465</v>
      </c>
      <c r="C424" s="76" t="s">
        <v>692</v>
      </c>
      <c r="D424" s="31" t="s">
        <v>694</v>
      </c>
      <c r="E424" s="31" t="s">
        <v>694</v>
      </c>
      <c r="F424" s="31" t="s">
        <v>694</v>
      </c>
      <c r="G424" s="22" t="s">
        <v>694</v>
      </c>
      <c r="H424" s="50" t="s">
        <v>694</v>
      </c>
    </row>
    <row r="425" spans="1:10" x14ac:dyDescent="0.25">
      <c r="A425" s="65" t="s">
        <v>74</v>
      </c>
      <c r="B425" s="114" t="s">
        <v>48</v>
      </c>
      <c r="C425" s="76" t="s">
        <v>692</v>
      </c>
      <c r="D425" s="31" t="s">
        <v>694</v>
      </c>
      <c r="E425" s="31" t="s">
        <v>694</v>
      </c>
      <c r="F425" s="31" t="s">
        <v>694</v>
      </c>
      <c r="G425" s="22" t="s">
        <v>694</v>
      </c>
      <c r="H425" s="50" t="s">
        <v>694</v>
      </c>
    </row>
    <row r="426" spans="1:10" x14ac:dyDescent="0.25">
      <c r="A426" s="65" t="s">
        <v>75</v>
      </c>
      <c r="B426" s="114" t="s">
        <v>49</v>
      </c>
      <c r="C426" s="76" t="s">
        <v>692</v>
      </c>
      <c r="D426" s="31" t="s">
        <v>694</v>
      </c>
      <c r="E426" s="31" t="s">
        <v>694</v>
      </c>
      <c r="F426" s="31" t="s">
        <v>694</v>
      </c>
      <c r="G426" s="22" t="s">
        <v>694</v>
      </c>
      <c r="H426" s="50" t="s">
        <v>694</v>
      </c>
    </row>
    <row r="427" spans="1:10" x14ac:dyDescent="0.25">
      <c r="A427" s="65" t="s">
        <v>76</v>
      </c>
      <c r="B427" s="78" t="s">
        <v>662</v>
      </c>
      <c r="C427" s="76" t="s">
        <v>692</v>
      </c>
      <c r="D427" s="115">
        <v>51.839149999999997</v>
      </c>
      <c r="E427" s="113">
        <v>39.773350000000001</v>
      </c>
      <c r="F427" s="116">
        <f t="shared" si="18"/>
        <v>-12.065799999999996</v>
      </c>
      <c r="G427" s="112">
        <f t="shared" si="19"/>
        <v>-23.275458798996503</v>
      </c>
      <c r="H427" s="50" t="s">
        <v>694</v>
      </c>
    </row>
    <row r="428" spans="1:10" x14ac:dyDescent="0.25">
      <c r="A428" s="65" t="s">
        <v>77</v>
      </c>
      <c r="B428" s="78" t="s">
        <v>663</v>
      </c>
      <c r="C428" s="76" t="s">
        <v>692</v>
      </c>
      <c r="D428" s="31" t="s">
        <v>694</v>
      </c>
      <c r="E428" s="31" t="s">
        <v>694</v>
      </c>
      <c r="F428" s="31" t="s">
        <v>694</v>
      </c>
      <c r="G428" s="22" t="s">
        <v>694</v>
      </c>
      <c r="H428" s="50" t="s">
        <v>694</v>
      </c>
    </row>
    <row r="429" spans="1:10" ht="18.75" x14ac:dyDescent="0.3">
      <c r="A429" s="65" t="s">
        <v>78</v>
      </c>
      <c r="B429" s="77" t="s">
        <v>664</v>
      </c>
      <c r="C429" s="76" t="s">
        <v>692</v>
      </c>
      <c r="D429" s="31" t="s">
        <v>694</v>
      </c>
      <c r="E429" s="31" t="s">
        <v>694</v>
      </c>
      <c r="F429" s="31" t="s">
        <v>694</v>
      </c>
      <c r="G429" s="22" t="s">
        <v>694</v>
      </c>
      <c r="H429" s="50" t="s">
        <v>694</v>
      </c>
      <c r="I429" s="11"/>
      <c r="J429" s="12"/>
    </row>
    <row r="430" spans="1:10" x14ac:dyDescent="0.25">
      <c r="A430" s="65" t="s">
        <v>79</v>
      </c>
      <c r="B430" s="77" t="s">
        <v>80</v>
      </c>
      <c r="C430" s="76" t="s">
        <v>692</v>
      </c>
      <c r="D430" s="31" t="s">
        <v>694</v>
      </c>
      <c r="E430" s="31" t="s">
        <v>694</v>
      </c>
      <c r="F430" s="31" t="s">
        <v>694</v>
      </c>
      <c r="G430" s="22" t="s">
        <v>694</v>
      </c>
      <c r="H430" s="50" t="s">
        <v>694</v>
      </c>
      <c r="I430" s="13"/>
    </row>
    <row r="431" spans="1:10" x14ac:dyDescent="0.25">
      <c r="A431" s="65" t="s">
        <v>81</v>
      </c>
      <c r="B431" s="113" t="s">
        <v>82</v>
      </c>
      <c r="C431" s="76" t="s">
        <v>692</v>
      </c>
      <c r="D431" s="31" t="s">
        <v>694</v>
      </c>
      <c r="E431" s="31" t="s">
        <v>694</v>
      </c>
      <c r="F431" s="31" t="s">
        <v>694</v>
      </c>
      <c r="G431" s="22" t="s">
        <v>694</v>
      </c>
      <c r="H431" s="50" t="s">
        <v>694</v>
      </c>
    </row>
    <row r="432" spans="1:10" x14ac:dyDescent="0.25">
      <c r="A432" s="65" t="s">
        <v>83</v>
      </c>
      <c r="B432" s="78" t="s">
        <v>84</v>
      </c>
      <c r="C432" s="76" t="s">
        <v>692</v>
      </c>
      <c r="D432" s="31" t="s">
        <v>694</v>
      </c>
      <c r="E432" s="31" t="s">
        <v>694</v>
      </c>
      <c r="F432" s="31" t="s">
        <v>694</v>
      </c>
      <c r="G432" s="22" t="s">
        <v>694</v>
      </c>
      <c r="H432" s="50" t="s">
        <v>694</v>
      </c>
    </row>
    <row r="433" spans="1:8" x14ac:dyDescent="0.25">
      <c r="A433" s="65" t="s">
        <v>85</v>
      </c>
      <c r="B433" s="78" t="s">
        <v>86</v>
      </c>
      <c r="C433" s="76" t="s">
        <v>692</v>
      </c>
      <c r="D433" s="31" t="s">
        <v>694</v>
      </c>
      <c r="E433" s="31" t="s">
        <v>694</v>
      </c>
      <c r="F433" s="31" t="s">
        <v>694</v>
      </c>
      <c r="G433" s="22" t="s">
        <v>694</v>
      </c>
      <c r="H433" s="50" t="s">
        <v>694</v>
      </c>
    </row>
    <row r="434" spans="1:8" x14ac:dyDescent="0.25">
      <c r="A434" s="65" t="s">
        <v>87</v>
      </c>
      <c r="B434" s="78" t="s">
        <v>665</v>
      </c>
      <c r="C434" s="76" t="s">
        <v>692</v>
      </c>
      <c r="D434" s="31" t="s">
        <v>694</v>
      </c>
      <c r="E434" s="31" t="s">
        <v>694</v>
      </c>
      <c r="F434" s="31" t="s">
        <v>694</v>
      </c>
      <c r="G434" s="22" t="s">
        <v>694</v>
      </c>
      <c r="H434" s="50" t="s">
        <v>694</v>
      </c>
    </row>
    <row r="435" spans="1:8" x14ac:dyDescent="0.25">
      <c r="A435" s="65" t="s">
        <v>88</v>
      </c>
      <c r="B435" s="78" t="s">
        <v>89</v>
      </c>
      <c r="C435" s="76" t="s">
        <v>692</v>
      </c>
      <c r="D435" s="31" t="s">
        <v>694</v>
      </c>
      <c r="E435" s="31" t="s">
        <v>694</v>
      </c>
      <c r="F435" s="31" t="s">
        <v>694</v>
      </c>
      <c r="G435" s="22" t="s">
        <v>694</v>
      </c>
      <c r="H435" s="50" t="s">
        <v>694</v>
      </c>
    </row>
    <row r="436" spans="1:8" x14ac:dyDescent="0.25">
      <c r="A436" s="65" t="s">
        <v>90</v>
      </c>
      <c r="B436" s="78" t="s">
        <v>91</v>
      </c>
      <c r="C436" s="76" t="s">
        <v>692</v>
      </c>
      <c r="D436" s="31" t="s">
        <v>694</v>
      </c>
      <c r="E436" s="31" t="s">
        <v>694</v>
      </c>
      <c r="F436" s="31" t="s">
        <v>694</v>
      </c>
      <c r="G436" s="22" t="s">
        <v>694</v>
      </c>
      <c r="H436" s="50" t="s">
        <v>694</v>
      </c>
    </row>
    <row r="437" spans="1:8" x14ac:dyDescent="0.25">
      <c r="A437" s="65" t="s">
        <v>92</v>
      </c>
      <c r="B437" s="77" t="s">
        <v>93</v>
      </c>
      <c r="C437" s="76" t="s">
        <v>692</v>
      </c>
      <c r="D437" s="31" t="s">
        <v>694</v>
      </c>
      <c r="E437" s="31" t="s">
        <v>694</v>
      </c>
      <c r="F437" s="31" t="s">
        <v>694</v>
      </c>
      <c r="G437" s="22" t="s">
        <v>694</v>
      </c>
      <c r="H437" s="50" t="s">
        <v>694</v>
      </c>
    </row>
    <row r="438" spans="1:8" ht="30" x14ac:dyDescent="0.25">
      <c r="A438" s="65" t="s">
        <v>94</v>
      </c>
      <c r="B438" s="79" t="s">
        <v>95</v>
      </c>
      <c r="C438" s="76" t="s">
        <v>692</v>
      </c>
      <c r="D438" s="31" t="s">
        <v>694</v>
      </c>
      <c r="E438" s="31" t="s">
        <v>694</v>
      </c>
      <c r="F438" s="31" t="s">
        <v>694</v>
      </c>
      <c r="G438" s="22" t="s">
        <v>694</v>
      </c>
      <c r="H438" s="50" t="s">
        <v>694</v>
      </c>
    </row>
    <row r="439" spans="1:8" x14ac:dyDescent="0.25">
      <c r="A439" s="65" t="s">
        <v>96</v>
      </c>
      <c r="B439" s="77" t="s">
        <v>97</v>
      </c>
      <c r="C439" s="76" t="s">
        <v>692</v>
      </c>
      <c r="D439" s="31" t="s">
        <v>694</v>
      </c>
      <c r="E439" s="31" t="s">
        <v>694</v>
      </c>
      <c r="F439" s="31" t="s">
        <v>694</v>
      </c>
      <c r="G439" s="22" t="s">
        <v>694</v>
      </c>
      <c r="H439" s="50" t="s">
        <v>694</v>
      </c>
    </row>
    <row r="440" spans="1:8" ht="30" x14ac:dyDescent="0.25">
      <c r="A440" s="65" t="s">
        <v>98</v>
      </c>
      <c r="B440" s="79" t="s">
        <v>99</v>
      </c>
      <c r="C440" s="76" t="s">
        <v>692</v>
      </c>
      <c r="D440" s="31" t="s">
        <v>694</v>
      </c>
      <c r="E440" s="31" t="s">
        <v>694</v>
      </c>
      <c r="F440" s="31" t="s">
        <v>694</v>
      </c>
      <c r="G440" s="22" t="s">
        <v>694</v>
      </c>
      <c r="H440" s="50" t="s">
        <v>694</v>
      </c>
    </row>
    <row r="441" spans="1:8" x14ac:dyDescent="0.25">
      <c r="A441" s="65" t="s">
        <v>100</v>
      </c>
      <c r="B441" s="78" t="s">
        <v>101</v>
      </c>
      <c r="C441" s="76" t="s">
        <v>692</v>
      </c>
      <c r="D441" s="31" t="s">
        <v>694</v>
      </c>
      <c r="E441" s="31" t="s">
        <v>694</v>
      </c>
      <c r="F441" s="31" t="s">
        <v>694</v>
      </c>
      <c r="G441" s="22" t="s">
        <v>694</v>
      </c>
      <c r="H441" s="50" t="s">
        <v>694</v>
      </c>
    </row>
    <row r="442" spans="1:8" ht="16.5" thickBot="1" x14ac:dyDescent="0.3">
      <c r="A442" s="82" t="s">
        <v>102</v>
      </c>
      <c r="B442" s="117" t="s">
        <v>103</v>
      </c>
      <c r="C442" s="76" t="s">
        <v>692</v>
      </c>
      <c r="D442" s="31" t="s">
        <v>694</v>
      </c>
      <c r="E442" s="31" t="s">
        <v>694</v>
      </c>
      <c r="F442" s="31" t="s">
        <v>694</v>
      </c>
      <c r="G442" s="22" t="s">
        <v>694</v>
      </c>
      <c r="H442" s="50" t="s">
        <v>694</v>
      </c>
    </row>
    <row r="443" spans="1:8" x14ac:dyDescent="0.25">
      <c r="A443" s="62" t="s">
        <v>187</v>
      </c>
      <c r="B443" s="63" t="s">
        <v>180</v>
      </c>
      <c r="C443" s="52" t="s">
        <v>278</v>
      </c>
      <c r="D443" s="31" t="s">
        <v>694</v>
      </c>
      <c r="E443" s="31" t="s">
        <v>694</v>
      </c>
      <c r="F443" s="31" t="s">
        <v>694</v>
      </c>
      <c r="G443" s="22" t="s">
        <v>694</v>
      </c>
      <c r="H443" s="50" t="s">
        <v>694</v>
      </c>
    </row>
    <row r="444" spans="1:8" ht="45" x14ac:dyDescent="0.25">
      <c r="A444" s="118" t="s">
        <v>666</v>
      </c>
      <c r="B444" s="78" t="s">
        <v>667</v>
      </c>
      <c r="C444" s="76" t="s">
        <v>692</v>
      </c>
      <c r="D444" s="31" t="s">
        <v>694</v>
      </c>
      <c r="E444" s="31" t="s">
        <v>694</v>
      </c>
      <c r="F444" s="31" t="s">
        <v>694</v>
      </c>
      <c r="G444" s="22" t="s">
        <v>694</v>
      </c>
      <c r="H444" s="50" t="s">
        <v>694</v>
      </c>
    </row>
    <row r="445" spans="1:8" x14ac:dyDescent="0.25">
      <c r="A445" s="118" t="s">
        <v>190</v>
      </c>
      <c r="B445" s="77" t="s">
        <v>668</v>
      </c>
      <c r="C445" s="76" t="s">
        <v>692</v>
      </c>
      <c r="D445" s="31" t="s">
        <v>694</v>
      </c>
      <c r="E445" s="31" t="s">
        <v>694</v>
      </c>
      <c r="F445" s="31" t="s">
        <v>694</v>
      </c>
      <c r="G445" s="22" t="s">
        <v>694</v>
      </c>
      <c r="H445" s="50" t="s">
        <v>694</v>
      </c>
    </row>
    <row r="446" spans="1:8" x14ac:dyDescent="0.25">
      <c r="A446" s="118" t="s">
        <v>191</v>
      </c>
      <c r="B446" s="77" t="s">
        <v>669</v>
      </c>
      <c r="C446" s="76" t="s">
        <v>692</v>
      </c>
      <c r="D446" s="31" t="s">
        <v>694</v>
      </c>
      <c r="E446" s="31" t="s">
        <v>694</v>
      </c>
      <c r="F446" s="31" t="s">
        <v>694</v>
      </c>
      <c r="G446" s="22" t="s">
        <v>694</v>
      </c>
      <c r="H446" s="50" t="s">
        <v>694</v>
      </c>
    </row>
    <row r="447" spans="1:8" x14ac:dyDescent="0.25">
      <c r="A447" s="118" t="s">
        <v>192</v>
      </c>
      <c r="B447" s="77" t="s">
        <v>670</v>
      </c>
      <c r="C447" s="76" t="s">
        <v>692</v>
      </c>
      <c r="D447" s="31" t="s">
        <v>694</v>
      </c>
      <c r="E447" s="31" t="s">
        <v>694</v>
      </c>
      <c r="F447" s="31" t="s">
        <v>694</v>
      </c>
      <c r="G447" s="22" t="s">
        <v>694</v>
      </c>
      <c r="H447" s="50" t="s">
        <v>694</v>
      </c>
    </row>
    <row r="448" spans="1:8" ht="30" x14ac:dyDescent="0.25">
      <c r="A448" s="118" t="s">
        <v>193</v>
      </c>
      <c r="B448" s="78" t="s">
        <v>671</v>
      </c>
      <c r="C448" s="53" t="s">
        <v>278</v>
      </c>
      <c r="D448" s="31" t="s">
        <v>694</v>
      </c>
      <c r="E448" s="31" t="s">
        <v>694</v>
      </c>
      <c r="F448" s="31" t="s">
        <v>694</v>
      </c>
      <c r="G448" s="22" t="s">
        <v>694</v>
      </c>
      <c r="H448" s="50" t="s">
        <v>694</v>
      </c>
    </row>
    <row r="449" spans="1:8" x14ac:dyDescent="0.25">
      <c r="A449" s="118" t="s">
        <v>672</v>
      </c>
      <c r="B449" s="77" t="s">
        <v>673</v>
      </c>
      <c r="C449" s="76" t="s">
        <v>692</v>
      </c>
      <c r="D449" s="31" t="s">
        <v>694</v>
      </c>
      <c r="E449" s="31" t="s">
        <v>694</v>
      </c>
      <c r="F449" s="31" t="s">
        <v>694</v>
      </c>
      <c r="G449" s="22" t="s">
        <v>694</v>
      </c>
      <c r="H449" s="50" t="s">
        <v>694</v>
      </c>
    </row>
    <row r="450" spans="1:8" x14ac:dyDescent="0.25">
      <c r="A450" s="118" t="s">
        <v>674</v>
      </c>
      <c r="B450" s="77" t="s">
        <v>675</v>
      </c>
      <c r="C450" s="76" t="s">
        <v>692</v>
      </c>
      <c r="D450" s="31" t="s">
        <v>694</v>
      </c>
      <c r="E450" s="31" t="s">
        <v>694</v>
      </c>
      <c r="F450" s="31" t="s">
        <v>694</v>
      </c>
      <c r="G450" s="22" t="s">
        <v>694</v>
      </c>
      <c r="H450" s="50" t="s">
        <v>694</v>
      </c>
    </row>
    <row r="451" spans="1:8" ht="16.5" thickBot="1" x14ac:dyDescent="0.3">
      <c r="A451" s="119" t="s">
        <v>676</v>
      </c>
      <c r="B451" s="120" t="s">
        <v>677</v>
      </c>
      <c r="C451" s="88" t="s">
        <v>692</v>
      </c>
      <c r="D451" s="31" t="s">
        <v>694</v>
      </c>
      <c r="E451" s="31" t="s">
        <v>694</v>
      </c>
      <c r="F451" s="31" t="s">
        <v>694</v>
      </c>
      <c r="G451" s="22" t="s">
        <v>694</v>
      </c>
      <c r="H451" s="50" t="s">
        <v>694</v>
      </c>
    </row>
    <row r="454" spans="1:8" x14ac:dyDescent="0.25">
      <c r="A454" s="17" t="s">
        <v>678</v>
      </c>
    </row>
    <row r="455" spans="1:8" x14ac:dyDescent="0.25">
      <c r="A455" s="126" t="s">
        <v>679</v>
      </c>
      <c r="B455" s="126"/>
      <c r="C455" s="126"/>
      <c r="D455" s="126"/>
      <c r="E455" s="126"/>
      <c r="F455" s="126"/>
      <c r="G455" s="126"/>
      <c r="H455" s="126"/>
    </row>
    <row r="456" spans="1:8" x14ac:dyDescent="0.25">
      <c r="A456" s="126" t="s">
        <v>680</v>
      </c>
      <c r="B456" s="126"/>
      <c r="C456" s="126"/>
      <c r="D456" s="126"/>
      <c r="E456" s="126"/>
      <c r="F456" s="126"/>
      <c r="G456" s="126"/>
      <c r="H456" s="126"/>
    </row>
    <row r="457" spans="1:8" x14ac:dyDescent="0.25">
      <c r="A457" s="126" t="s">
        <v>681</v>
      </c>
      <c r="B457" s="126"/>
      <c r="C457" s="126"/>
      <c r="D457" s="126"/>
      <c r="E457" s="126"/>
      <c r="F457" s="126"/>
      <c r="G457" s="126"/>
      <c r="H457" s="126"/>
    </row>
    <row r="458" spans="1:8" x14ac:dyDescent="0.25">
      <c r="A458" s="146" t="s">
        <v>682</v>
      </c>
      <c r="B458" s="146"/>
      <c r="C458" s="146"/>
      <c r="D458" s="146"/>
      <c r="E458" s="146"/>
      <c r="F458" s="146"/>
      <c r="G458" s="146"/>
      <c r="H458" s="146"/>
    </row>
    <row r="459" spans="1:8" x14ac:dyDescent="0.25">
      <c r="A459" s="121" t="s">
        <v>683</v>
      </c>
      <c r="B459" s="121"/>
      <c r="C459" s="121"/>
      <c r="D459" s="121"/>
      <c r="E459" s="121"/>
      <c r="F459" s="121"/>
      <c r="G459" s="121"/>
      <c r="H459" s="121"/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8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5:B15"/>
    <mergeCell ref="A14:H14"/>
    <mergeCell ref="A22:H22"/>
    <mergeCell ref="A166:H166"/>
    <mergeCell ref="A318:H318"/>
    <mergeCell ref="A368:H369"/>
    <mergeCell ref="A458:H458"/>
    <mergeCell ref="A459:H459"/>
    <mergeCell ref="H370:H371"/>
    <mergeCell ref="A373:B373"/>
    <mergeCell ref="A455:H455"/>
    <mergeCell ref="A456:H456"/>
    <mergeCell ref="A457:H457"/>
    <mergeCell ref="A370:A371"/>
    <mergeCell ref="B370:B371"/>
    <mergeCell ref="C370:C371"/>
    <mergeCell ref="D370:E370"/>
    <mergeCell ref="F370:G370"/>
  </mergeCells>
  <pageMargins left="0.78740157480314965" right="0.39370078740157483" top="0.78740157480314965" bottom="0.78740157480314965" header="0.31496062992125984" footer="0.31496062992125984"/>
  <pageSetup paperSize="9" scale="80" fitToHeight="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</vt:lpstr>
      <vt:lpstr>'20'!Область_печати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2019-03-22T05:42:03Z</dcterms:modified>
</cp:coreProperties>
</file>