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cen.ru\dfs\Общая папка по отделам\МУП\БП МРСК Cognos\БП 3 КВРТАЛ 2020\Осипов 9 мес 2020 — откор 11.11.2020\"/>
    </mc:Choice>
  </mc:AlternateContent>
  <xr:revisionPtr revIDLastSave="0" documentId="13_ncr:1_{3B555511-19BE-4EE4-9F61-CA5EF0483E83}" xr6:coauthVersionLast="45" xr6:coauthVersionMax="45" xr10:uidLastSave="{00000000-0000-0000-0000-000000000000}"/>
  <bookViews>
    <workbookView xWindow="-120" yWindow="-120" windowWidth="29040" windowHeight="15840" tabRatio="796" xr2:uid="{00000000-000D-0000-FFFF-FFFF00000000}"/>
  </bookViews>
  <sheets>
    <sheet name="12квОсв " sheetId="14" r:id="rId1"/>
  </sheets>
  <definedNames>
    <definedName name="_xlnm._FilterDatabase" localSheetId="0" hidden="1">'12квОсв '!$A$16:$BP$265</definedName>
    <definedName name="Z_500C2F4F_1743_499A_A051_20565DBF52B2_.wvu.PrintArea" localSheetId="0" hidden="1">'12квОсв '!$A$1:$V$16</definedName>
    <definedName name="_xlnm.Print_Area" localSheetId="0">'12квОсв '!$A$1:$V$16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18" i="14" l="1"/>
  <c r="U19" i="14"/>
  <c r="U21" i="14"/>
  <c r="U23" i="14"/>
  <c r="U24" i="14"/>
  <c r="U25" i="14"/>
  <c r="U26" i="14"/>
  <c r="U27" i="14"/>
  <c r="U28" i="14"/>
  <c r="U29" i="14"/>
  <c r="U30" i="14"/>
  <c r="U109" i="14"/>
  <c r="U111" i="14"/>
  <c r="U112" i="14"/>
  <c r="U113" i="14"/>
  <c r="U114" i="14"/>
  <c r="U122" i="14"/>
  <c r="U123" i="14"/>
  <c r="U124" i="14"/>
  <c r="U125" i="14"/>
  <c r="U126" i="14"/>
  <c r="U127" i="14"/>
  <c r="U128" i="14"/>
  <c r="U129" i="14"/>
  <c r="U130" i="14"/>
  <c r="U131" i="14"/>
  <c r="U135" i="14"/>
  <c r="U136" i="14"/>
  <c r="U137" i="14"/>
  <c r="U138" i="14"/>
  <c r="U139" i="14"/>
  <c r="U140" i="14"/>
  <c r="U141" i="14"/>
  <c r="U142" i="14"/>
  <c r="U143" i="14"/>
  <c r="U144" i="14"/>
  <c r="U145" i="14"/>
  <c r="U146" i="14"/>
  <c r="U147" i="14"/>
  <c r="U148" i="14"/>
  <c r="U149" i="14"/>
  <c r="U150" i="14"/>
  <c r="U151" i="14"/>
  <c r="U152" i="14"/>
  <c r="U154" i="14"/>
  <c r="U155" i="14"/>
  <c r="U156" i="14"/>
  <c r="U157" i="14"/>
  <c r="U158" i="14"/>
  <c r="U159" i="14"/>
  <c r="U160" i="14"/>
  <c r="U161" i="14"/>
  <c r="U162" i="14"/>
  <c r="U163" i="14"/>
  <c r="U164" i="14"/>
  <c r="U165" i="14"/>
  <c r="U166" i="14"/>
  <c r="U167" i="14"/>
  <c r="U168" i="14"/>
  <c r="U169" i="14"/>
  <c r="U170" i="14"/>
  <c r="U171" i="14"/>
  <c r="U172" i="14"/>
  <c r="U173" i="14"/>
  <c r="U174" i="14"/>
  <c r="U175" i="14"/>
  <c r="U176" i="14"/>
  <c r="U177" i="14"/>
  <c r="U178" i="14"/>
  <c r="U179" i="14"/>
  <c r="U180" i="14"/>
  <c r="U181" i="14"/>
  <c r="U182" i="14"/>
  <c r="U183" i="14"/>
  <c r="U184" i="14"/>
  <c r="U213" i="14"/>
  <c r="U215" i="14"/>
  <c r="U216" i="14"/>
  <c r="U224" i="14"/>
  <c r="U225" i="14"/>
  <c r="U226" i="14"/>
  <c r="U227" i="14"/>
  <c r="U228" i="14"/>
  <c r="U229" i="14"/>
  <c r="U230" i="14"/>
  <c r="U231" i="14"/>
  <c r="U232" i="14"/>
  <c r="U233" i="14"/>
  <c r="U234" i="14"/>
  <c r="U235" i="14"/>
  <c r="U245" i="14"/>
  <c r="U246" i="14"/>
  <c r="U262" i="14"/>
  <c r="U263" i="14"/>
  <c r="U264" i="14"/>
  <c r="U17" i="14"/>
  <c r="T18" i="14"/>
  <c r="T19" i="14"/>
  <c r="T20" i="14"/>
  <c r="T21" i="14"/>
  <c r="T22" i="14"/>
  <c r="T23" i="14"/>
  <c r="T24" i="14"/>
  <c r="T25" i="14"/>
  <c r="T26" i="14"/>
  <c r="T27" i="14"/>
  <c r="T28" i="14"/>
  <c r="T29" i="14"/>
  <c r="T30" i="14"/>
  <c r="T31" i="14"/>
  <c r="T32" i="14"/>
  <c r="T33" i="14"/>
  <c r="T34" i="14"/>
  <c r="T35" i="14"/>
  <c r="T36" i="14"/>
  <c r="T37" i="14"/>
  <c r="T38" i="14"/>
  <c r="T39" i="14"/>
  <c r="T40" i="14"/>
  <c r="T41" i="14"/>
  <c r="T42" i="14"/>
  <c r="T43" i="14"/>
  <c r="T44" i="14"/>
  <c r="T45" i="14"/>
  <c r="T46" i="14"/>
  <c r="T47" i="14"/>
  <c r="T48" i="14"/>
  <c r="T49" i="14"/>
  <c r="T50" i="14"/>
  <c r="T51" i="14"/>
  <c r="T52" i="14"/>
  <c r="T53" i="14"/>
  <c r="T54" i="14"/>
  <c r="T55" i="14"/>
  <c r="T56" i="14"/>
  <c r="T57" i="14"/>
  <c r="T58" i="14"/>
  <c r="T59" i="14"/>
  <c r="T60" i="14"/>
  <c r="T61" i="14"/>
  <c r="T62" i="14"/>
  <c r="T63" i="14"/>
  <c r="T64" i="14"/>
  <c r="T65" i="14"/>
  <c r="T66" i="14"/>
  <c r="T67" i="14"/>
  <c r="T68" i="14"/>
  <c r="T69" i="14"/>
  <c r="T70" i="14"/>
  <c r="T71" i="14"/>
  <c r="T72" i="14"/>
  <c r="T73" i="14"/>
  <c r="T74" i="14"/>
  <c r="T75" i="14"/>
  <c r="T76" i="14"/>
  <c r="T77" i="14"/>
  <c r="T78" i="14"/>
  <c r="T79" i="14"/>
  <c r="T80" i="14"/>
  <c r="T81" i="14"/>
  <c r="T82" i="14"/>
  <c r="T83" i="14"/>
  <c r="T84" i="14"/>
  <c r="T85" i="14"/>
  <c r="T86" i="14"/>
  <c r="T87" i="14"/>
  <c r="T88" i="14"/>
  <c r="T89" i="14"/>
  <c r="T90" i="14"/>
  <c r="T91" i="14"/>
  <c r="T92" i="14"/>
  <c r="T93" i="14"/>
  <c r="T94" i="14"/>
  <c r="T95" i="14"/>
  <c r="T96" i="14"/>
  <c r="T97" i="14"/>
  <c r="T98" i="14"/>
  <c r="T99" i="14"/>
  <c r="T100" i="14"/>
  <c r="T101" i="14"/>
  <c r="T102" i="14"/>
  <c r="T103" i="14"/>
  <c r="T104" i="14"/>
  <c r="T105" i="14"/>
  <c r="T106" i="14"/>
  <c r="T107" i="14"/>
  <c r="T108" i="14"/>
  <c r="T109" i="14"/>
  <c r="T110" i="14"/>
  <c r="T111" i="14"/>
  <c r="T112" i="14"/>
  <c r="T113" i="14"/>
  <c r="T114" i="14"/>
  <c r="T115" i="14"/>
  <c r="T116" i="14"/>
  <c r="T117" i="14"/>
  <c r="T118" i="14"/>
  <c r="T119" i="14"/>
  <c r="T120" i="14"/>
  <c r="T121" i="14"/>
  <c r="T122" i="14"/>
  <c r="T123" i="14"/>
  <c r="T124" i="14"/>
  <c r="T125" i="14"/>
  <c r="T126" i="14"/>
  <c r="T127" i="14"/>
  <c r="T128" i="14"/>
  <c r="T129" i="14"/>
  <c r="T130" i="14"/>
  <c r="T131" i="14"/>
  <c r="T132" i="14"/>
  <c r="T133" i="14"/>
  <c r="T134" i="14"/>
  <c r="T135" i="14"/>
  <c r="T136" i="14"/>
  <c r="T137" i="14"/>
  <c r="T138" i="14"/>
  <c r="T139" i="14"/>
  <c r="T140" i="14"/>
  <c r="T141" i="14"/>
  <c r="T142" i="14"/>
  <c r="T143" i="14"/>
  <c r="T144" i="14"/>
  <c r="T145" i="14"/>
  <c r="T146" i="14"/>
  <c r="T147" i="14"/>
  <c r="T148" i="14"/>
  <c r="T149" i="14"/>
  <c r="T150" i="14"/>
  <c r="T151" i="14"/>
  <c r="T152" i="14"/>
  <c r="T153" i="14"/>
  <c r="T154" i="14"/>
  <c r="T155" i="14"/>
  <c r="T156" i="14"/>
  <c r="T157" i="14"/>
  <c r="T158" i="14"/>
  <c r="T159" i="14"/>
  <c r="T160" i="14"/>
  <c r="T161" i="14"/>
  <c r="T162" i="14"/>
  <c r="T163" i="14"/>
  <c r="T164" i="14"/>
  <c r="T165" i="14"/>
  <c r="T166" i="14"/>
  <c r="T167" i="14"/>
  <c r="T168" i="14"/>
  <c r="T169" i="14"/>
  <c r="T170" i="14"/>
  <c r="T171" i="14"/>
  <c r="T172" i="14"/>
  <c r="T173" i="14"/>
  <c r="T174" i="14"/>
  <c r="T175" i="14"/>
  <c r="T176" i="14"/>
  <c r="T177" i="14"/>
  <c r="T178" i="14"/>
  <c r="T179" i="14"/>
  <c r="T180" i="14"/>
  <c r="T181" i="14"/>
  <c r="T182" i="14"/>
  <c r="T183" i="14"/>
  <c r="T184" i="14"/>
  <c r="T185" i="14"/>
  <c r="T186" i="14"/>
  <c r="T187" i="14"/>
  <c r="T188" i="14"/>
  <c r="T189" i="14"/>
  <c r="T190" i="14"/>
  <c r="T191" i="14"/>
  <c r="T192" i="14"/>
  <c r="T193" i="14"/>
  <c r="T194" i="14"/>
  <c r="T195" i="14"/>
  <c r="T196" i="14"/>
  <c r="T197" i="14"/>
  <c r="T198" i="14"/>
  <c r="T199" i="14"/>
  <c r="T200" i="14"/>
  <c r="T201" i="14"/>
  <c r="T202" i="14"/>
  <c r="T203" i="14"/>
  <c r="T204" i="14"/>
  <c r="T205" i="14"/>
  <c r="T206" i="14"/>
  <c r="T207" i="14"/>
  <c r="T208" i="14"/>
  <c r="T209" i="14"/>
  <c r="T210" i="14"/>
  <c r="T211" i="14"/>
  <c r="T212" i="14"/>
  <c r="T213" i="14"/>
  <c r="T214" i="14"/>
  <c r="T215" i="14"/>
  <c r="T216" i="14"/>
  <c r="T217" i="14"/>
  <c r="T218" i="14"/>
  <c r="T219" i="14"/>
  <c r="T220" i="14"/>
  <c r="T221" i="14"/>
  <c r="T222" i="14"/>
  <c r="T223" i="14"/>
  <c r="T224" i="14"/>
  <c r="T225" i="14"/>
  <c r="T226" i="14"/>
  <c r="T227" i="14"/>
  <c r="T228" i="14"/>
  <c r="T229" i="14"/>
  <c r="T230" i="14"/>
  <c r="T231" i="14"/>
  <c r="T232" i="14"/>
  <c r="T233" i="14"/>
  <c r="T234" i="14"/>
  <c r="T235" i="14"/>
  <c r="T236" i="14"/>
  <c r="T237" i="14"/>
  <c r="T238" i="14"/>
  <c r="T239" i="14"/>
  <c r="T240" i="14"/>
  <c r="T241" i="14"/>
  <c r="T242" i="14"/>
  <c r="T243" i="14"/>
  <c r="T244" i="14"/>
  <c r="T245" i="14"/>
  <c r="T246" i="14"/>
  <c r="T247" i="14"/>
  <c r="T248" i="14"/>
  <c r="T249" i="14"/>
  <c r="T250" i="14"/>
  <c r="T251" i="14"/>
  <c r="T252" i="14"/>
  <c r="T253" i="14"/>
  <c r="T254" i="14"/>
  <c r="T255" i="14"/>
  <c r="T256" i="14"/>
  <c r="T257" i="14"/>
  <c r="T258" i="14"/>
  <c r="T259" i="14"/>
  <c r="T260" i="14"/>
  <c r="T261" i="14"/>
  <c r="T262" i="14"/>
  <c r="T263" i="14"/>
  <c r="T264" i="14"/>
  <c r="T265" i="14"/>
  <c r="T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S90" i="14" s="1"/>
  <c r="I91" i="14"/>
  <c r="S91" i="14" s="1"/>
  <c r="I92" i="14"/>
  <c r="S92" i="14" s="1"/>
  <c r="I93" i="14"/>
  <c r="S93" i="14" s="1"/>
  <c r="I94" i="14"/>
  <c r="S94" i="14" s="1"/>
  <c r="I95" i="14"/>
  <c r="S95" i="14" s="1"/>
  <c r="I96" i="14"/>
  <c r="S96" i="14" s="1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I178" i="14"/>
  <c r="I179" i="14"/>
  <c r="I180" i="14"/>
  <c r="I181" i="14"/>
  <c r="I182" i="14"/>
  <c r="I183" i="14"/>
  <c r="I184" i="14"/>
  <c r="I185" i="14"/>
  <c r="I186" i="14"/>
  <c r="I187" i="14"/>
  <c r="I188" i="14"/>
  <c r="I189" i="14"/>
  <c r="I190" i="14"/>
  <c r="I191" i="14"/>
  <c r="I192" i="14"/>
  <c r="I193" i="14"/>
  <c r="I194" i="14"/>
  <c r="I195" i="14"/>
  <c r="I196" i="14"/>
  <c r="I197" i="14"/>
  <c r="I198" i="14"/>
  <c r="I199" i="14"/>
  <c r="I200" i="14"/>
  <c r="S200" i="14" s="1"/>
  <c r="I201" i="14"/>
  <c r="S201" i="14" s="1"/>
  <c r="I202" i="14"/>
  <c r="S202" i="14" s="1"/>
  <c r="I203" i="14"/>
  <c r="I204" i="14"/>
  <c r="I205" i="14"/>
  <c r="I206" i="14"/>
  <c r="I207" i="14"/>
  <c r="I208" i="14"/>
  <c r="I209" i="14"/>
  <c r="I210" i="14"/>
  <c r="I211" i="14"/>
  <c r="I212" i="14"/>
  <c r="I213" i="14"/>
  <c r="I214" i="14"/>
  <c r="I215" i="14"/>
  <c r="I216" i="14"/>
  <c r="I217" i="14"/>
  <c r="I218" i="14"/>
  <c r="S218" i="14" s="1"/>
  <c r="I219" i="14"/>
  <c r="S219" i="14" s="1"/>
  <c r="I220" i="14"/>
  <c r="S220" i="14" s="1"/>
  <c r="I221" i="14"/>
  <c r="I222" i="14"/>
  <c r="I223" i="14"/>
  <c r="I224" i="14"/>
  <c r="I225" i="14"/>
  <c r="I226" i="14"/>
  <c r="I227" i="14"/>
  <c r="I228" i="14"/>
  <c r="I229" i="14"/>
  <c r="I230" i="14"/>
  <c r="I231" i="14"/>
  <c r="I232" i="14"/>
  <c r="I233" i="14"/>
  <c r="I234" i="14"/>
  <c r="I235" i="14"/>
  <c r="I236" i="14"/>
  <c r="I237" i="14"/>
  <c r="I238" i="14"/>
  <c r="I239" i="14"/>
  <c r="I240" i="14"/>
  <c r="I241" i="14"/>
  <c r="I242" i="14"/>
  <c r="I243" i="14"/>
  <c r="I244" i="14"/>
  <c r="I245" i="14"/>
  <c r="I246" i="14"/>
  <c r="I247" i="14"/>
  <c r="I248" i="14"/>
  <c r="I249" i="14"/>
  <c r="I250" i="14"/>
  <c r="I251" i="14"/>
  <c r="I252" i="14"/>
  <c r="I253" i="14"/>
  <c r="I254" i="14"/>
  <c r="I255" i="14"/>
  <c r="I256" i="14"/>
  <c r="I257" i="14"/>
  <c r="I258" i="14"/>
  <c r="I259" i="14"/>
  <c r="S259" i="14" s="1"/>
  <c r="I260" i="14"/>
  <c r="I261" i="14"/>
  <c r="I262" i="14"/>
  <c r="I263" i="14"/>
  <c r="I264" i="14"/>
  <c r="I265" i="14"/>
  <c r="I17" i="14"/>
  <c r="R262" i="14" l="1"/>
  <c r="F262" i="14"/>
  <c r="D262" i="14"/>
  <c r="R23" i="14" l="1"/>
  <c r="R224" i="14" l="1"/>
  <c r="R21" i="14" s="1"/>
  <c r="R163" i="14"/>
  <c r="R162" i="14" s="1"/>
  <c r="R135" i="14"/>
  <c r="R124" i="14"/>
  <c r="R111" i="14"/>
  <c r="R123" i="14" l="1"/>
  <c r="R122" i="14" s="1"/>
  <c r="R19" i="14" s="1"/>
  <c r="F23" i="14"/>
  <c r="F260" i="14"/>
  <c r="F224" i="14"/>
  <c r="F21" i="14" s="1"/>
  <c r="F215" i="14"/>
  <c r="F213" i="14" s="1"/>
  <c r="F163" i="14"/>
  <c r="F162" i="14" s="1"/>
  <c r="F135" i="14"/>
  <c r="F124" i="14"/>
  <c r="F123" i="14" s="1"/>
  <c r="F111" i="14"/>
  <c r="F109" i="14" s="1"/>
  <c r="F29" i="14"/>
  <c r="F26" i="14" s="1"/>
  <c r="D23" i="14"/>
  <c r="D260" i="14"/>
  <c r="D224" i="14"/>
  <c r="D21" i="14" s="1"/>
  <c r="D215" i="14"/>
  <c r="D213" i="14" s="1"/>
  <c r="D163" i="14"/>
  <c r="D162" i="14" s="1"/>
  <c r="D135" i="14"/>
  <c r="D124" i="14"/>
  <c r="D111" i="14"/>
  <c r="D109" i="14" s="1"/>
  <c r="D29" i="14"/>
  <c r="D26" i="14" s="1"/>
  <c r="F122" i="14" l="1"/>
  <c r="F19" i="14" s="1"/>
  <c r="D123" i="14"/>
  <c r="D122" i="14" s="1"/>
  <c r="D19" i="14" s="1"/>
  <c r="D25" i="14"/>
  <c r="F25" i="14"/>
  <c r="F18" i="14" s="1"/>
  <c r="F24" i="14" l="1"/>
  <c r="D24" i="14"/>
  <c r="D18" i="14"/>
  <c r="D17" i="14" s="1"/>
  <c r="F17" i="14"/>
  <c r="H18" i="14" l="1"/>
  <c r="G18" i="14" s="1"/>
  <c r="S18" i="14" s="1"/>
  <c r="H19" i="14"/>
  <c r="G19" i="14" s="1"/>
  <c r="S19" i="14" s="1"/>
  <c r="H20" i="14"/>
  <c r="G20" i="14" s="1"/>
  <c r="S20" i="14" s="1"/>
  <c r="H21" i="14"/>
  <c r="G21" i="14" s="1"/>
  <c r="S21" i="14" s="1"/>
  <c r="H22" i="14"/>
  <c r="G22" i="14" s="1"/>
  <c r="S22" i="14" s="1"/>
  <c r="H23" i="14"/>
  <c r="G23" i="14" s="1"/>
  <c r="S23" i="14" s="1"/>
  <c r="H24" i="14"/>
  <c r="G24" i="14" s="1"/>
  <c r="S24" i="14" s="1"/>
  <c r="H25" i="14"/>
  <c r="G25" i="14" s="1"/>
  <c r="S25" i="14" s="1"/>
  <c r="H26" i="14"/>
  <c r="G26" i="14" s="1"/>
  <c r="S26" i="14" s="1"/>
  <c r="H27" i="14"/>
  <c r="G27" i="14" s="1"/>
  <c r="H28" i="14"/>
  <c r="G28" i="14" s="1"/>
  <c r="H29" i="14"/>
  <c r="G29" i="14" s="1"/>
  <c r="S29" i="14" s="1"/>
  <c r="H30" i="14"/>
  <c r="G30" i="14" s="1"/>
  <c r="H31" i="14"/>
  <c r="G31" i="14" s="1"/>
  <c r="S31" i="14" s="1"/>
  <c r="H32" i="14"/>
  <c r="G32" i="14" s="1"/>
  <c r="S32" i="14" s="1"/>
  <c r="H33" i="14"/>
  <c r="G33" i="14" s="1"/>
  <c r="H34" i="14"/>
  <c r="G34" i="14" s="1"/>
  <c r="S34" i="14" s="1"/>
  <c r="H35" i="14"/>
  <c r="G35" i="14" s="1"/>
  <c r="S35" i="14" s="1"/>
  <c r="H36" i="14"/>
  <c r="G36" i="14" s="1"/>
  <c r="S36" i="14" s="1"/>
  <c r="H37" i="14"/>
  <c r="G37" i="14" s="1"/>
  <c r="S37" i="14" s="1"/>
  <c r="H38" i="14"/>
  <c r="G38" i="14" s="1"/>
  <c r="S38" i="14" s="1"/>
  <c r="H39" i="14"/>
  <c r="G39" i="14" s="1"/>
  <c r="S39" i="14" s="1"/>
  <c r="H40" i="14"/>
  <c r="G40" i="14" s="1"/>
  <c r="S40" i="14" s="1"/>
  <c r="H41" i="14"/>
  <c r="G41" i="14" s="1"/>
  <c r="S41" i="14" s="1"/>
  <c r="H42" i="14"/>
  <c r="G42" i="14" s="1"/>
  <c r="S42" i="14" s="1"/>
  <c r="H43" i="14"/>
  <c r="G43" i="14" s="1"/>
  <c r="H44" i="14"/>
  <c r="G44" i="14" s="1"/>
  <c r="S44" i="14" s="1"/>
  <c r="H45" i="14"/>
  <c r="G45" i="14" s="1"/>
  <c r="S45" i="14" s="1"/>
  <c r="H46" i="14"/>
  <c r="G46" i="14" s="1"/>
  <c r="S46" i="14" s="1"/>
  <c r="H47" i="14"/>
  <c r="G47" i="14" s="1"/>
  <c r="S47" i="14" s="1"/>
  <c r="H48" i="14"/>
  <c r="G48" i="14" s="1"/>
  <c r="S48" i="14" s="1"/>
  <c r="H49" i="14"/>
  <c r="G49" i="14" s="1"/>
  <c r="S49" i="14" s="1"/>
  <c r="H50" i="14"/>
  <c r="G50" i="14" s="1"/>
  <c r="H51" i="14"/>
  <c r="G51" i="14" s="1"/>
  <c r="H52" i="14"/>
  <c r="G52" i="14" s="1"/>
  <c r="H53" i="14"/>
  <c r="G53" i="14" s="1"/>
  <c r="H54" i="14"/>
  <c r="G54" i="14" s="1"/>
  <c r="H55" i="14"/>
  <c r="G55" i="14" s="1"/>
  <c r="H56" i="14"/>
  <c r="G56" i="14" s="1"/>
  <c r="H57" i="14"/>
  <c r="G57" i="14" s="1"/>
  <c r="H58" i="14"/>
  <c r="G58" i="14" s="1"/>
  <c r="H59" i="14"/>
  <c r="G59" i="14" s="1"/>
  <c r="H60" i="14"/>
  <c r="G60" i="14" s="1"/>
  <c r="H61" i="14"/>
  <c r="G61" i="14" s="1"/>
  <c r="H62" i="14"/>
  <c r="G62" i="14" s="1"/>
  <c r="H63" i="14"/>
  <c r="G63" i="14" s="1"/>
  <c r="H64" i="14"/>
  <c r="G64" i="14" s="1"/>
  <c r="H65" i="14"/>
  <c r="G65" i="14" s="1"/>
  <c r="H66" i="14"/>
  <c r="G66" i="14" s="1"/>
  <c r="H67" i="14"/>
  <c r="G67" i="14" s="1"/>
  <c r="H68" i="14"/>
  <c r="G68" i="14" s="1"/>
  <c r="H69" i="14"/>
  <c r="G69" i="14" s="1"/>
  <c r="H70" i="14"/>
  <c r="G70" i="14" s="1"/>
  <c r="H71" i="14"/>
  <c r="G71" i="14" s="1"/>
  <c r="H72" i="14"/>
  <c r="G72" i="14" s="1"/>
  <c r="H73" i="14"/>
  <c r="G73" i="14" s="1"/>
  <c r="H74" i="14"/>
  <c r="G74" i="14" s="1"/>
  <c r="H75" i="14"/>
  <c r="G75" i="14" s="1"/>
  <c r="H76" i="14"/>
  <c r="G76" i="14" s="1"/>
  <c r="H77" i="14"/>
  <c r="G77" i="14" s="1"/>
  <c r="H78" i="14"/>
  <c r="G78" i="14" s="1"/>
  <c r="H79" i="14"/>
  <c r="G79" i="14" s="1"/>
  <c r="H80" i="14"/>
  <c r="G80" i="14" s="1"/>
  <c r="H81" i="14"/>
  <c r="G81" i="14" s="1"/>
  <c r="H82" i="14"/>
  <c r="G82" i="14" s="1"/>
  <c r="H83" i="14"/>
  <c r="G83" i="14" s="1"/>
  <c r="H84" i="14"/>
  <c r="G84" i="14" s="1"/>
  <c r="H85" i="14"/>
  <c r="G85" i="14" s="1"/>
  <c r="H86" i="14"/>
  <c r="G86" i="14" s="1"/>
  <c r="H87" i="14"/>
  <c r="G87" i="14" s="1"/>
  <c r="H88" i="14"/>
  <c r="G88" i="14" s="1"/>
  <c r="H89" i="14"/>
  <c r="G89" i="14" s="1"/>
  <c r="H97" i="14"/>
  <c r="G97" i="14" s="1"/>
  <c r="H98" i="14"/>
  <c r="G98" i="14" s="1"/>
  <c r="H99" i="14"/>
  <c r="G99" i="14" s="1"/>
  <c r="H100" i="14"/>
  <c r="G100" i="14" s="1"/>
  <c r="H101" i="14"/>
  <c r="G101" i="14" s="1"/>
  <c r="H102" i="14"/>
  <c r="G102" i="14" s="1"/>
  <c r="H103" i="14"/>
  <c r="G103" i="14" s="1"/>
  <c r="H104" i="14"/>
  <c r="G104" i="14" s="1"/>
  <c r="H105" i="14"/>
  <c r="G105" i="14" s="1"/>
  <c r="H106" i="14"/>
  <c r="G106" i="14" s="1"/>
  <c r="H107" i="14"/>
  <c r="G107" i="14" s="1"/>
  <c r="H108" i="14"/>
  <c r="G108" i="14" s="1"/>
  <c r="H109" i="14"/>
  <c r="G109" i="14" s="1"/>
  <c r="S109" i="14" s="1"/>
  <c r="H110" i="14"/>
  <c r="G110" i="14" s="1"/>
  <c r="H111" i="14"/>
  <c r="G111" i="14" s="1"/>
  <c r="S111" i="14" s="1"/>
  <c r="H112" i="14"/>
  <c r="G112" i="14" s="1"/>
  <c r="S112" i="14" s="1"/>
  <c r="H113" i="14"/>
  <c r="G113" i="14" s="1"/>
  <c r="S113" i="14" s="1"/>
  <c r="H114" i="14"/>
  <c r="G114" i="14" s="1"/>
  <c r="S114" i="14" s="1"/>
  <c r="H115" i="14"/>
  <c r="G115" i="14" s="1"/>
  <c r="S115" i="14" s="1"/>
  <c r="H116" i="14"/>
  <c r="G116" i="14" s="1"/>
  <c r="S116" i="14" s="1"/>
  <c r="H117" i="14"/>
  <c r="G117" i="14" s="1"/>
  <c r="S117" i="14" s="1"/>
  <c r="H118" i="14"/>
  <c r="G118" i="14" s="1"/>
  <c r="S118" i="14" s="1"/>
  <c r="H119" i="14"/>
  <c r="G119" i="14" s="1"/>
  <c r="S119" i="14" s="1"/>
  <c r="H120" i="14"/>
  <c r="G120" i="14" s="1"/>
  <c r="S120" i="14" s="1"/>
  <c r="H121" i="14"/>
  <c r="G121" i="14" s="1"/>
  <c r="S121" i="14" s="1"/>
  <c r="H122" i="14"/>
  <c r="G122" i="14" s="1"/>
  <c r="S122" i="14" s="1"/>
  <c r="H123" i="14"/>
  <c r="G123" i="14" s="1"/>
  <c r="S123" i="14" s="1"/>
  <c r="H124" i="14"/>
  <c r="G124" i="14" s="1"/>
  <c r="S124" i="14" s="1"/>
  <c r="H125" i="14"/>
  <c r="G125" i="14" s="1"/>
  <c r="S125" i="14" s="1"/>
  <c r="H126" i="14"/>
  <c r="G126" i="14" s="1"/>
  <c r="S126" i="14" s="1"/>
  <c r="H127" i="14"/>
  <c r="G127" i="14" s="1"/>
  <c r="S127" i="14" s="1"/>
  <c r="H128" i="14"/>
  <c r="G128" i="14" s="1"/>
  <c r="S128" i="14" s="1"/>
  <c r="H129" i="14"/>
  <c r="G129" i="14" s="1"/>
  <c r="S129" i="14" s="1"/>
  <c r="H130" i="14"/>
  <c r="G130" i="14" s="1"/>
  <c r="S130" i="14" s="1"/>
  <c r="H131" i="14"/>
  <c r="G131" i="14" s="1"/>
  <c r="S131" i="14" s="1"/>
  <c r="H132" i="14"/>
  <c r="G132" i="14" s="1"/>
  <c r="S132" i="14" s="1"/>
  <c r="H133" i="14"/>
  <c r="G133" i="14" s="1"/>
  <c r="S133" i="14" s="1"/>
  <c r="H134" i="14"/>
  <c r="G134" i="14" s="1"/>
  <c r="S134" i="14" s="1"/>
  <c r="H135" i="14"/>
  <c r="G135" i="14" s="1"/>
  <c r="S135" i="14" s="1"/>
  <c r="H136" i="14"/>
  <c r="G136" i="14" s="1"/>
  <c r="S136" i="14" s="1"/>
  <c r="H137" i="14"/>
  <c r="G137" i="14" s="1"/>
  <c r="S137" i="14" s="1"/>
  <c r="H138" i="14"/>
  <c r="G138" i="14" s="1"/>
  <c r="S138" i="14" s="1"/>
  <c r="H139" i="14"/>
  <c r="G139" i="14" s="1"/>
  <c r="S139" i="14" s="1"/>
  <c r="H140" i="14"/>
  <c r="G140" i="14" s="1"/>
  <c r="S140" i="14" s="1"/>
  <c r="H141" i="14"/>
  <c r="G141" i="14" s="1"/>
  <c r="S141" i="14" s="1"/>
  <c r="H142" i="14"/>
  <c r="G142" i="14" s="1"/>
  <c r="S142" i="14" s="1"/>
  <c r="H143" i="14"/>
  <c r="G143" i="14" s="1"/>
  <c r="S143" i="14" s="1"/>
  <c r="H144" i="14"/>
  <c r="G144" i="14" s="1"/>
  <c r="S144" i="14" s="1"/>
  <c r="H145" i="14"/>
  <c r="G145" i="14" s="1"/>
  <c r="S145" i="14" s="1"/>
  <c r="H146" i="14"/>
  <c r="G146" i="14" s="1"/>
  <c r="S146" i="14" s="1"/>
  <c r="H147" i="14"/>
  <c r="G147" i="14" s="1"/>
  <c r="S147" i="14" s="1"/>
  <c r="H148" i="14"/>
  <c r="G148" i="14" s="1"/>
  <c r="S148" i="14" s="1"/>
  <c r="H149" i="14"/>
  <c r="G149" i="14" s="1"/>
  <c r="S149" i="14" s="1"/>
  <c r="H150" i="14"/>
  <c r="G150" i="14" s="1"/>
  <c r="S150" i="14" s="1"/>
  <c r="H151" i="14"/>
  <c r="G151" i="14" s="1"/>
  <c r="S151" i="14" s="1"/>
  <c r="H152" i="14"/>
  <c r="G152" i="14" s="1"/>
  <c r="S152" i="14" s="1"/>
  <c r="H153" i="14"/>
  <c r="G153" i="14" s="1"/>
  <c r="S153" i="14" s="1"/>
  <c r="H154" i="14"/>
  <c r="G154" i="14" s="1"/>
  <c r="S154" i="14" s="1"/>
  <c r="H155" i="14"/>
  <c r="G155" i="14" s="1"/>
  <c r="S155" i="14" s="1"/>
  <c r="H156" i="14"/>
  <c r="G156" i="14" s="1"/>
  <c r="S156" i="14" s="1"/>
  <c r="H157" i="14"/>
  <c r="G157" i="14" s="1"/>
  <c r="S157" i="14" s="1"/>
  <c r="H158" i="14"/>
  <c r="G158" i="14" s="1"/>
  <c r="S158" i="14" s="1"/>
  <c r="H159" i="14"/>
  <c r="G159" i="14" s="1"/>
  <c r="S159" i="14" s="1"/>
  <c r="H160" i="14"/>
  <c r="G160" i="14" s="1"/>
  <c r="S160" i="14" s="1"/>
  <c r="H161" i="14"/>
  <c r="G161" i="14" s="1"/>
  <c r="S161" i="14" s="1"/>
  <c r="H162" i="14"/>
  <c r="G162" i="14" s="1"/>
  <c r="S162" i="14" s="1"/>
  <c r="H163" i="14"/>
  <c r="G163" i="14" s="1"/>
  <c r="S163" i="14" s="1"/>
  <c r="H164" i="14"/>
  <c r="G164" i="14" s="1"/>
  <c r="S164" i="14" s="1"/>
  <c r="H165" i="14"/>
  <c r="G165" i="14" s="1"/>
  <c r="S165" i="14" s="1"/>
  <c r="H166" i="14"/>
  <c r="G166" i="14" s="1"/>
  <c r="S166" i="14" s="1"/>
  <c r="H167" i="14"/>
  <c r="G167" i="14" s="1"/>
  <c r="S167" i="14" s="1"/>
  <c r="H168" i="14"/>
  <c r="G168" i="14" s="1"/>
  <c r="S168" i="14" s="1"/>
  <c r="H169" i="14"/>
  <c r="G169" i="14" s="1"/>
  <c r="S169" i="14" s="1"/>
  <c r="H170" i="14"/>
  <c r="G170" i="14" s="1"/>
  <c r="S170" i="14" s="1"/>
  <c r="H171" i="14"/>
  <c r="G171" i="14" s="1"/>
  <c r="S171" i="14" s="1"/>
  <c r="H172" i="14"/>
  <c r="G172" i="14" s="1"/>
  <c r="S172" i="14" s="1"/>
  <c r="H173" i="14"/>
  <c r="G173" i="14" s="1"/>
  <c r="S173" i="14" s="1"/>
  <c r="H174" i="14"/>
  <c r="G174" i="14" s="1"/>
  <c r="S174" i="14" s="1"/>
  <c r="H175" i="14"/>
  <c r="G175" i="14" s="1"/>
  <c r="S175" i="14" s="1"/>
  <c r="H176" i="14"/>
  <c r="G176" i="14" s="1"/>
  <c r="S176" i="14" s="1"/>
  <c r="H177" i="14"/>
  <c r="G177" i="14" s="1"/>
  <c r="S177" i="14" s="1"/>
  <c r="H178" i="14"/>
  <c r="G178" i="14" s="1"/>
  <c r="S178" i="14" s="1"/>
  <c r="H179" i="14"/>
  <c r="G179" i="14" s="1"/>
  <c r="S179" i="14" s="1"/>
  <c r="H180" i="14"/>
  <c r="G180" i="14" s="1"/>
  <c r="S180" i="14" s="1"/>
  <c r="H181" i="14"/>
  <c r="G181" i="14" s="1"/>
  <c r="S181" i="14" s="1"/>
  <c r="H182" i="14"/>
  <c r="G182" i="14" s="1"/>
  <c r="S182" i="14" s="1"/>
  <c r="H183" i="14"/>
  <c r="G183" i="14" s="1"/>
  <c r="S183" i="14" s="1"/>
  <c r="H184" i="14"/>
  <c r="G184" i="14" s="1"/>
  <c r="S184" i="14" s="1"/>
  <c r="H185" i="14"/>
  <c r="G185" i="14" s="1"/>
  <c r="S185" i="14" s="1"/>
  <c r="H186" i="14"/>
  <c r="G186" i="14" s="1"/>
  <c r="S186" i="14" s="1"/>
  <c r="H187" i="14"/>
  <c r="G187" i="14" s="1"/>
  <c r="S187" i="14" s="1"/>
  <c r="H188" i="14"/>
  <c r="G188" i="14" s="1"/>
  <c r="S188" i="14" s="1"/>
  <c r="H189" i="14"/>
  <c r="G189" i="14" s="1"/>
  <c r="S189" i="14" s="1"/>
  <c r="H190" i="14"/>
  <c r="G190" i="14" s="1"/>
  <c r="S190" i="14" s="1"/>
  <c r="H191" i="14"/>
  <c r="G191" i="14" s="1"/>
  <c r="S191" i="14" s="1"/>
  <c r="H192" i="14"/>
  <c r="G192" i="14" s="1"/>
  <c r="S192" i="14" s="1"/>
  <c r="H193" i="14"/>
  <c r="G193" i="14" s="1"/>
  <c r="S193" i="14" s="1"/>
  <c r="H194" i="14"/>
  <c r="G194" i="14" s="1"/>
  <c r="S194" i="14" s="1"/>
  <c r="H195" i="14"/>
  <c r="G195" i="14" s="1"/>
  <c r="S195" i="14" s="1"/>
  <c r="H196" i="14"/>
  <c r="G196" i="14" s="1"/>
  <c r="S196" i="14" s="1"/>
  <c r="H197" i="14"/>
  <c r="G197" i="14" s="1"/>
  <c r="S197" i="14" s="1"/>
  <c r="H198" i="14"/>
  <c r="G198" i="14" s="1"/>
  <c r="S198" i="14" s="1"/>
  <c r="H199" i="14"/>
  <c r="G199" i="14" s="1"/>
  <c r="S199" i="14" s="1"/>
  <c r="H203" i="14"/>
  <c r="G203" i="14" s="1"/>
  <c r="S203" i="14" s="1"/>
  <c r="H204" i="14"/>
  <c r="G204" i="14" s="1"/>
  <c r="S204" i="14" s="1"/>
  <c r="H205" i="14"/>
  <c r="G205" i="14" s="1"/>
  <c r="S205" i="14" s="1"/>
  <c r="H206" i="14"/>
  <c r="G206" i="14" s="1"/>
  <c r="S206" i="14" s="1"/>
  <c r="H207" i="14"/>
  <c r="G207" i="14" s="1"/>
  <c r="S207" i="14" s="1"/>
  <c r="H208" i="14"/>
  <c r="G208" i="14" s="1"/>
  <c r="S208" i="14" s="1"/>
  <c r="H209" i="14"/>
  <c r="G209" i="14" s="1"/>
  <c r="S209" i="14" s="1"/>
  <c r="H210" i="14"/>
  <c r="G210" i="14" s="1"/>
  <c r="S210" i="14" s="1"/>
  <c r="H211" i="14"/>
  <c r="G211" i="14" s="1"/>
  <c r="S211" i="14" s="1"/>
  <c r="H212" i="14"/>
  <c r="G212" i="14" s="1"/>
  <c r="S212" i="14" s="1"/>
  <c r="H213" i="14"/>
  <c r="G213" i="14" s="1"/>
  <c r="S213" i="14" s="1"/>
  <c r="H214" i="14"/>
  <c r="G214" i="14" s="1"/>
  <c r="S214" i="14" s="1"/>
  <c r="H215" i="14"/>
  <c r="G215" i="14" s="1"/>
  <c r="S215" i="14" s="1"/>
  <c r="H216" i="14"/>
  <c r="G216" i="14" s="1"/>
  <c r="S216" i="14" s="1"/>
  <c r="H217" i="14"/>
  <c r="G217" i="14" s="1"/>
  <c r="S217" i="14" s="1"/>
  <c r="H221" i="14"/>
  <c r="G221" i="14" s="1"/>
  <c r="S221" i="14" s="1"/>
  <c r="H222" i="14"/>
  <c r="G222" i="14" s="1"/>
  <c r="S222" i="14" s="1"/>
  <c r="H223" i="14"/>
  <c r="G223" i="14" s="1"/>
  <c r="S223" i="14" s="1"/>
  <c r="H224" i="14"/>
  <c r="G224" i="14" s="1"/>
  <c r="S224" i="14" s="1"/>
  <c r="H225" i="14"/>
  <c r="G225" i="14" s="1"/>
  <c r="S225" i="14" s="1"/>
  <c r="H226" i="14"/>
  <c r="G226" i="14" s="1"/>
  <c r="S226" i="14" s="1"/>
  <c r="H227" i="14"/>
  <c r="G227" i="14" s="1"/>
  <c r="S227" i="14" s="1"/>
  <c r="H228" i="14"/>
  <c r="G228" i="14" s="1"/>
  <c r="S228" i="14" s="1"/>
  <c r="H229" i="14"/>
  <c r="G229" i="14" s="1"/>
  <c r="S229" i="14" s="1"/>
  <c r="H230" i="14"/>
  <c r="G230" i="14" s="1"/>
  <c r="S230" i="14" s="1"/>
  <c r="H231" i="14"/>
  <c r="G231" i="14" s="1"/>
  <c r="S231" i="14" s="1"/>
  <c r="H232" i="14"/>
  <c r="G232" i="14" s="1"/>
  <c r="S232" i="14" s="1"/>
  <c r="H233" i="14"/>
  <c r="G233" i="14" s="1"/>
  <c r="S233" i="14" s="1"/>
  <c r="H234" i="14"/>
  <c r="G234" i="14" s="1"/>
  <c r="S234" i="14" s="1"/>
  <c r="H235" i="14"/>
  <c r="G235" i="14" s="1"/>
  <c r="S235" i="14" s="1"/>
  <c r="H236" i="14"/>
  <c r="G236" i="14" s="1"/>
  <c r="S236" i="14" s="1"/>
  <c r="H237" i="14"/>
  <c r="G237" i="14" s="1"/>
  <c r="S237" i="14" s="1"/>
  <c r="H238" i="14"/>
  <c r="G238" i="14" s="1"/>
  <c r="S238" i="14" s="1"/>
  <c r="H239" i="14"/>
  <c r="G239" i="14" s="1"/>
  <c r="S239" i="14" s="1"/>
  <c r="H240" i="14"/>
  <c r="G240" i="14" s="1"/>
  <c r="S240" i="14" s="1"/>
  <c r="H241" i="14"/>
  <c r="G241" i="14" s="1"/>
  <c r="S241" i="14" s="1"/>
  <c r="H242" i="14"/>
  <c r="G242" i="14" s="1"/>
  <c r="S242" i="14" s="1"/>
  <c r="H243" i="14"/>
  <c r="G243" i="14" s="1"/>
  <c r="S243" i="14" s="1"/>
  <c r="H244" i="14"/>
  <c r="G244" i="14" s="1"/>
  <c r="S244" i="14" s="1"/>
  <c r="H245" i="14"/>
  <c r="G245" i="14" s="1"/>
  <c r="S245" i="14" s="1"/>
  <c r="H246" i="14"/>
  <c r="G246" i="14" s="1"/>
  <c r="S246" i="14" s="1"/>
  <c r="H247" i="14"/>
  <c r="G247" i="14" s="1"/>
  <c r="S247" i="14" s="1"/>
  <c r="H248" i="14"/>
  <c r="G248" i="14" s="1"/>
  <c r="S248" i="14" s="1"/>
  <c r="H249" i="14"/>
  <c r="G249" i="14" s="1"/>
  <c r="S249" i="14" s="1"/>
  <c r="H250" i="14"/>
  <c r="G250" i="14" s="1"/>
  <c r="S250" i="14" s="1"/>
  <c r="H251" i="14"/>
  <c r="G251" i="14" s="1"/>
  <c r="S251" i="14" s="1"/>
  <c r="H252" i="14"/>
  <c r="G252" i="14" s="1"/>
  <c r="S252" i="14" s="1"/>
  <c r="H253" i="14"/>
  <c r="G253" i="14" s="1"/>
  <c r="S253" i="14" s="1"/>
  <c r="H254" i="14"/>
  <c r="G254" i="14" s="1"/>
  <c r="S254" i="14" s="1"/>
  <c r="H255" i="14"/>
  <c r="G255" i="14" s="1"/>
  <c r="S255" i="14" s="1"/>
  <c r="H256" i="14"/>
  <c r="G256" i="14" s="1"/>
  <c r="S256" i="14" s="1"/>
  <c r="H257" i="14"/>
  <c r="G257" i="14" s="1"/>
  <c r="S257" i="14" s="1"/>
  <c r="H258" i="14"/>
  <c r="G258" i="14" s="1"/>
  <c r="S258" i="14" s="1"/>
  <c r="H260" i="14"/>
  <c r="G260" i="14" s="1"/>
  <c r="S260" i="14" s="1"/>
  <c r="H261" i="14"/>
  <c r="G261" i="14" s="1"/>
  <c r="H262" i="14"/>
  <c r="G262" i="14" s="1"/>
  <c r="S262" i="14" s="1"/>
  <c r="H263" i="14"/>
  <c r="G263" i="14" s="1"/>
  <c r="S263" i="14" s="1"/>
  <c r="H264" i="14"/>
  <c r="G264" i="14" s="1"/>
  <c r="S264" i="14" s="1"/>
  <c r="H265" i="14"/>
  <c r="H17" i="14"/>
  <c r="G17" i="14" s="1"/>
  <c r="S17" i="14" s="1"/>
  <c r="S108" i="14" l="1"/>
  <c r="R108" i="14" s="1"/>
  <c r="S104" i="14"/>
  <c r="R104" i="14" s="1"/>
  <c r="S100" i="14"/>
  <c r="R100" i="14" s="1"/>
  <c r="S89" i="14"/>
  <c r="R89" i="14" s="1"/>
  <c r="S85" i="14"/>
  <c r="R85" i="14" s="1"/>
  <c r="S81" i="14"/>
  <c r="R81" i="14" s="1"/>
  <c r="S77" i="14"/>
  <c r="R77" i="14" s="1"/>
  <c r="S73" i="14"/>
  <c r="R73" i="14" s="1"/>
  <c r="S69" i="14"/>
  <c r="R69" i="14" s="1"/>
  <c r="S65" i="14"/>
  <c r="R65" i="14" s="1"/>
  <c r="S61" i="14"/>
  <c r="R61" i="14" s="1"/>
  <c r="S57" i="14"/>
  <c r="R57" i="14" s="1"/>
  <c r="S53" i="14"/>
  <c r="R53" i="14" s="1"/>
  <c r="S33" i="14"/>
  <c r="R33" i="14" s="1"/>
  <c r="S107" i="14"/>
  <c r="R107" i="14" s="1"/>
  <c r="S103" i="14"/>
  <c r="R103" i="14" s="1"/>
  <c r="S99" i="14"/>
  <c r="R99" i="14" s="1"/>
  <c r="S88" i="14"/>
  <c r="R88" i="14" s="1"/>
  <c r="S84" i="14"/>
  <c r="R84" i="14" s="1"/>
  <c r="S80" i="14"/>
  <c r="R80" i="14" s="1"/>
  <c r="S76" i="14"/>
  <c r="R76" i="14" s="1"/>
  <c r="S72" i="14"/>
  <c r="R72" i="14" s="1"/>
  <c r="S68" i="14"/>
  <c r="R68" i="14" s="1"/>
  <c r="S64" i="14"/>
  <c r="R64" i="14" s="1"/>
  <c r="S60" i="14"/>
  <c r="R60" i="14" s="1"/>
  <c r="S56" i="14"/>
  <c r="R56" i="14" s="1"/>
  <c r="S52" i="14"/>
  <c r="R52" i="14" s="1"/>
  <c r="S28" i="14"/>
  <c r="R28" i="14" s="1"/>
  <c r="S261" i="14"/>
  <c r="R261" i="14" s="1"/>
  <c r="R260" i="14" s="1"/>
  <c r="S110" i="14"/>
  <c r="R110" i="14" s="1"/>
  <c r="R109" i="14" s="1"/>
  <c r="S106" i="14"/>
  <c r="R106" i="14" s="1"/>
  <c r="S102" i="14"/>
  <c r="R102" i="14" s="1"/>
  <c r="S98" i="14"/>
  <c r="R98" i="14" s="1"/>
  <c r="S87" i="14"/>
  <c r="R87" i="14" s="1"/>
  <c r="S83" i="14"/>
  <c r="R83" i="14" s="1"/>
  <c r="R79" i="14"/>
  <c r="S79" i="14"/>
  <c r="S75" i="14"/>
  <c r="R75" i="14" s="1"/>
  <c r="S71" i="14"/>
  <c r="R71" i="14" s="1"/>
  <c r="S67" i="14"/>
  <c r="R67" i="14" s="1"/>
  <c r="S63" i="14"/>
  <c r="R63" i="14" s="1"/>
  <c r="S59" i="14"/>
  <c r="R59" i="14" s="1"/>
  <c r="S55" i="14"/>
  <c r="R55" i="14" s="1"/>
  <c r="S51" i="14"/>
  <c r="R51" i="14" s="1"/>
  <c r="S43" i="14"/>
  <c r="R43" i="14" s="1"/>
  <c r="S27" i="14"/>
  <c r="R27" i="14" s="1"/>
  <c r="S105" i="14"/>
  <c r="R105" i="14" s="1"/>
  <c r="S101" i="14"/>
  <c r="R101" i="14" s="1"/>
  <c r="S97" i="14"/>
  <c r="R97" i="14" s="1"/>
  <c r="S86" i="14"/>
  <c r="R86" i="14" s="1"/>
  <c r="S82" i="14"/>
  <c r="R82" i="14" s="1"/>
  <c r="S78" i="14"/>
  <c r="R78" i="14" s="1"/>
  <c r="S74" i="14"/>
  <c r="R74" i="14" s="1"/>
  <c r="S70" i="14"/>
  <c r="R70" i="14" s="1"/>
  <c r="S66" i="14"/>
  <c r="R66" i="14" s="1"/>
  <c r="S62" i="14"/>
  <c r="R62" i="14" s="1"/>
  <c r="S58" i="14"/>
  <c r="R58" i="14" s="1"/>
  <c r="S54" i="14"/>
  <c r="R54" i="14" s="1"/>
  <c r="S50" i="14"/>
  <c r="R50" i="14" s="1"/>
  <c r="S30" i="14"/>
  <c r="R30" i="14" s="1"/>
  <c r="G265" i="14"/>
  <c r="S265" i="14" s="1"/>
  <c r="B16" i="14"/>
  <c r="C16" i="14" s="1"/>
  <c r="D16" i="14" s="1"/>
  <c r="E16" i="14" s="1"/>
  <c r="F16" i="14" s="1"/>
  <c r="G16" i="14" s="1"/>
  <c r="H16" i="14" s="1"/>
  <c r="I16" i="14" s="1"/>
  <c r="J16" i="14" s="1"/>
  <c r="K16" i="14" s="1"/>
  <c r="L16" i="14" s="1"/>
  <c r="M16" i="14" s="1"/>
  <c r="N16" i="14" s="1"/>
  <c r="O16" i="14" s="1"/>
  <c r="P16" i="14" s="1"/>
  <c r="Q16" i="14" s="1"/>
  <c r="R16" i="14" s="1"/>
  <c r="S16" i="14" s="1"/>
  <c r="T16" i="14" s="1"/>
  <c r="U16" i="14" s="1"/>
  <c r="V16" i="14" s="1"/>
  <c r="R29" i="14" l="1"/>
  <c r="R26" i="14" s="1"/>
  <c r="R25" i="14" s="1"/>
  <c r="R24" i="14"/>
  <c r="R18" i="14"/>
  <c r="R17" i="14" s="1"/>
</calcChain>
</file>

<file path=xl/sharedStrings.xml><?xml version="1.0" encoding="utf-8"?>
<sst xmlns="http://schemas.openxmlformats.org/spreadsheetml/2006/main" count="1206" uniqueCount="540">
  <si>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</si>
  <si>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</si>
  <si>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</si>
  <si>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</si>
  <si>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</si>
  <si>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</si>
  <si>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</si>
  <si>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</si>
  <si>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</si>
  <si>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</si>
  <si>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</si>
  <si>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</si>
  <si>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</si>
  <si>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</si>
  <si>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</si>
  <si>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</si>
  <si>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</si>
  <si>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</si>
  <si>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</si>
  <si>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</si>
  <si>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</si>
  <si>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</si>
  <si>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</si>
  <si>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</si>
  <si>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</si>
  <si>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</si>
  <si>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</si>
  <si>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</si>
  <si>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</si>
  <si>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</si>
  <si>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</si>
  <si>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</si>
  <si>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</si>
  <si>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</si>
  <si>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</si>
  <si>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</si>
  <si>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</si>
  <si>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</si>
  <si>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</si>
  <si>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</si>
  <si>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</si>
  <si>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</si>
  <si>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</si>
  <si>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</si>
  <si>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</si>
  <si>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</si>
  <si>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</si>
  <si>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</si>
  <si>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</si>
  <si>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</si>
  <si>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</si>
  <si>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</si>
  <si>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</si>
  <si>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</si>
  <si>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</si>
  <si>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</si>
  <si>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</si>
  <si>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</si>
  <si>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</si>
  <si>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</si>
  <si>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</si>
  <si>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</si>
  <si>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</si>
  <si>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</si>
  <si>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</si>
  <si>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город Воронеж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</si>
  <si>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</si>
  <si>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</si>
  <si>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</si>
  <si>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</si>
  <si>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</si>
  <si>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</si>
  <si>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</si>
  <si>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</si>
  <si>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</si>
  <si>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</si>
  <si>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</si>
  <si>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</si>
  <si>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</si>
  <si>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</si>
  <si>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</si>
  <si>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</si>
  <si>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</si>
  <si>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</si>
  <si>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</si>
  <si>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</si>
  <si>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</si>
  <si>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</si>
  <si>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</si>
  <si>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</si>
  <si>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</si>
  <si>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</si>
  <si>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</si>
  <si>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</si>
  <si>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</si>
  <si>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</si>
  <si>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</si>
  <si>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</si>
  <si>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</si>
  <si>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</si>
  <si>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</si>
  <si>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(протяженностью по трассе 1,187 км)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</si>
  <si>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</si>
  <si>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</si>
  <si>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</si>
  <si>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</si>
  <si>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</si>
  <si>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</si>
  <si>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</si>
  <si>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</si>
  <si>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</si>
  <si>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</si>
  <si>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</si>
  <si>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</si>
  <si>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</si>
  <si>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</si>
  <si>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</si>
  <si>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</si>
  <si>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</si>
  <si>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</si>
  <si>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</si>
  <si>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</si>
  <si>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Проектирование стр-ва БКРП взамен  РП-56 по адресу: пр.Патриотов,21</t>
  </si>
  <si>
    <t>E_19/1.3.12.п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</si>
  <si>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</si>
  <si>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</si>
  <si>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</si>
  <si>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</si>
  <si>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</si>
  <si>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</si>
  <si>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</si>
  <si>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</si>
  <si>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</si>
  <si>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</si>
  <si>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</si>
  <si>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</si>
  <si>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E_19/1.3.12.2</t>
  </si>
  <si>
    <t xml:space="preserve">Отчет о реализации инвестиционной программы акционерного общества  "Воронежская горэлектросеть" 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</si>
  <si>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</si>
  <si>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</si>
  <si>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</si>
  <si>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</si>
  <si>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</si>
  <si>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</si>
  <si>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>E_18/00018</t>
  </si>
  <si>
    <t>E_18/00020</t>
  </si>
  <si>
    <t xml:space="preserve"> Строительство КЛ-1 кВ от  РП-91 протяженностью12х0,310 м . по договору Т.П. (до 670 кВт) №2555 от 16.02.2015</t>
  </si>
  <si>
    <t>E_18/00034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</si>
  <si>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</si>
  <si>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</si>
  <si>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</si>
  <si>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</si>
  <si>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</si>
  <si>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</si>
  <si>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</si>
  <si>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</si>
  <si>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</si>
  <si>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</si>
  <si>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>Год раскрытия информации:2020  год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</si>
  <si>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</si>
  <si>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 xml:space="preserve">Остаток освоения капитальных вложений 
на  01.01.2020 года ,  
млн. рублей 
(без НДС) </t>
  </si>
  <si>
    <t xml:space="preserve">Освоение капитальных вложений 2020 года, млн. рублей (без НДС) 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</si>
  <si>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</si>
  <si>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</si>
  <si>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</si>
  <si>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</si>
  <si>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</si>
  <si>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</si>
  <si>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</si>
  <si>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</si>
  <si>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</si>
  <si>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</si>
  <si>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</si>
  <si>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</si>
  <si>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</si>
  <si>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</si>
  <si>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</si>
  <si>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</si>
  <si>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</si>
  <si>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</si>
  <si>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</si>
  <si>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</si>
  <si>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 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</si>
  <si>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</si>
  <si>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</si>
  <si>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</si>
  <si>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</si>
  <si>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</si>
  <si>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</si>
  <si>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</si>
  <si>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</si>
  <si>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</si>
  <si>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</si>
  <si>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</si>
  <si>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</si>
  <si>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</si>
  <si>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</si>
  <si>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 xml:space="preserve"> Строительство  КЛ-1 кВ от РУ-0,4 кВ ТП-343   протяженностью 0,1 км по договору Т.П. (до 670 кВт) №1046 от 10.10.2019</t>
  </si>
  <si>
    <t>К_20/1.1.1.3.8</t>
  </si>
  <si>
    <t xml:space="preserve"> Строительство  КЛ-1 кВ от РУ-0,4 кВ ТП-244   протяженностью 0,04  км по договору Т.П. (до 670 кВт) №1046 от 10.10.2019</t>
  </si>
  <si>
    <t>К_20/1.1.1.3.9</t>
  </si>
  <si>
    <t xml:space="preserve"> Реконструкция в ТП-244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</si>
  <si>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</si>
  <si>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</si>
  <si>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</si>
  <si>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</si>
  <si>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</si>
  <si>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</si>
  <si>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</si>
  <si>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 xml:space="preserve"> 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</si>
  <si>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</si>
  <si>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</si>
  <si>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</si>
  <si>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 xml:space="preserve"> 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</si>
  <si>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</si>
  <si>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в части В части строительства 2КЛ-10 кВ  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</si>
  <si>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</si>
  <si>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</si>
  <si>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</si>
  <si>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</si>
  <si>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</si>
  <si>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</si>
  <si>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</si>
  <si>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</si>
  <si>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</si>
  <si>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</si>
  <si>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</si>
  <si>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</si>
  <si>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</si>
  <si>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</si>
  <si>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</si>
  <si>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</si>
  <si>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</si>
  <si>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</si>
  <si>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</si>
  <si>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</si>
  <si>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</si>
  <si>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</si>
  <si>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</si>
  <si>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</si>
  <si>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</si>
  <si>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</si>
  <si>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</si>
  <si>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</si>
  <si>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</si>
  <si>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</si>
  <si>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>Строительство КЛ-0,4 кВ до границы участка по ул..121 Стрелковой дивизии,11, (ОАО "Главное управление обустройства войск", дог. № 2538 от 12.12.2014 г., протяженность - 1,080 км)</t>
  </si>
  <si>
    <t>F_15/00037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</si>
  <si>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</si>
  <si>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</si>
  <si>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</si>
  <si>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</si>
  <si>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</si>
  <si>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</si>
  <si>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</si>
  <si>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</si>
  <si>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</si>
  <si>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</si>
  <si>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</si>
  <si>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</si>
  <si>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</si>
  <si>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</si>
  <si>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</si>
  <si>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</si>
  <si>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</si>
  <si>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</si>
  <si>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</si>
  <si>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</si>
  <si>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</si>
  <si>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</si>
  <si>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</si>
  <si>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</si>
  <si>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</si>
  <si>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</si>
  <si>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</si>
  <si>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</si>
  <si>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</si>
  <si>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</si>
  <si>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</si>
  <si>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</si>
  <si>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</si>
  <si>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</si>
  <si>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</si>
  <si>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</si>
  <si>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</si>
  <si>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</si>
  <si>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</si>
  <si>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</si>
  <si>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</si>
  <si>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</si>
  <si>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</si>
  <si>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</si>
  <si>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</si>
  <si>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</si>
  <si>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Реконструкция высоковольного оборудования,в части замены изношенных камер КСО в ТП-1175 (4 шт.)</t>
  </si>
  <si>
    <t>K_20/1.3.1.1</t>
  </si>
  <si>
    <t>Реконструкция высоковольного оборудования,в части замены изношенных камер КСО в ТП-1176 (5 шт.)</t>
  </si>
  <si>
    <t>K_20/1.3.1.2</t>
  </si>
  <si>
    <t>Реконструкция высоковольного оборудования,в части замены изношенных камер КСО в ТП-1182 (5 шт.)</t>
  </si>
  <si>
    <t>K_20/1.3.1.3</t>
  </si>
  <si>
    <t>Реконструкция высоковольного оборудования,в части замены изношенных камер КСО в ТП-132 (5шт.)</t>
  </si>
  <si>
    <t>K_20/1.3.1.4</t>
  </si>
  <si>
    <t>Реконструкция высоковольного оборудования,в части замены изношенных камер КСО в ТП-271 (4 шт.)</t>
  </si>
  <si>
    <t>K_20/1.3.1.5</t>
  </si>
  <si>
    <t>Реконструкция низковольтного оборудования,в части замены щиов на панели ЩО в РП-35 (4 шт.)</t>
  </si>
  <si>
    <t>K_20/1.3.2.1</t>
  </si>
  <si>
    <t>Реконструкция низковольтного оборудования,в части замены щиов на панели ЩО в ТП-1253 (3 шт.)</t>
  </si>
  <si>
    <t>K_20/1.3.2.2</t>
  </si>
  <si>
    <t>Реконструкция низковольтного оборудования,в части замены щиов на панели ЩО в ТП-814 (4 шт.)</t>
  </si>
  <si>
    <t>K_20/1.3.2.3</t>
  </si>
  <si>
    <t>Реконструкция низковольтного оборудования,в части замены щиов на панели ЩО в ТП-787 (2 шт.)</t>
  </si>
  <si>
    <t>K_20/1.3.2.4</t>
  </si>
  <si>
    <t>Реконструкция низковольтного оборудования,в части замены щиов на панели ЩО в ТП-459 (5 шт.)</t>
  </si>
  <si>
    <t>K_20/1.3.2.5</t>
  </si>
  <si>
    <t>Реконструкция низковольтного оборудования,в части замены щиов на панели ЩО в ТП-80 (2 шт.)</t>
  </si>
  <si>
    <t>K_20/1.3.2.6</t>
  </si>
  <si>
    <t>Реконструкция высоковольного оборудования,в части замены масляных выключаелей на вакуумные  в РП-33 (7 шт.)</t>
  </si>
  <si>
    <t>K_20/1.3.3.1</t>
  </si>
  <si>
    <t>Реконструкция высоковольного оборудования,в части замены масляных выключаелей на вакуумные  в РП-34 (13  шт.)</t>
  </si>
  <si>
    <t>K_20/1.3.3.2</t>
  </si>
  <si>
    <t>Реконструкция высоковольного оборудования,в части замены масляных выключаелей на вакуумные  в РП-42 (13 шт.)</t>
  </si>
  <si>
    <t>K_20/1.3.3.3</t>
  </si>
  <si>
    <t>Реконструкция высоковольного оборудования,в части замены масляных выключаелей на вакуумные  в РП-77 (4 шт.)</t>
  </si>
  <si>
    <t>K_20/1.3.3.4</t>
  </si>
  <si>
    <t>Реконструкция высоковольного оборудования,в части замены масляных выключаелей на вакуумные  в РП-70 (12шт.)</t>
  </si>
  <si>
    <t>K_20/1.3.3.5</t>
  </si>
  <si>
    <t>Реконструкция высоковольного оборудования,в части замены масляных выключаелей на вакуумные  в РП-67 (6шт.)</t>
  </si>
  <si>
    <t>K_20/1.3.3.6</t>
  </si>
  <si>
    <t>Реконструкция низковольтного оборудования,в части замены автоматических выключаелей в ТП-912 (2 шт.)</t>
  </si>
  <si>
    <t>K_20/1.3.4.1</t>
  </si>
  <si>
    <t>Реконструкция низковольтного оборудования,в части замены автоматических выключаелей в ТП-913 (2 шт.)</t>
  </si>
  <si>
    <t>K_20/1.3.4.2</t>
  </si>
  <si>
    <t>Реконструкция низковольтного оборудования,в части замены автоматических выключаелей в ТП-874 (2 шт.)</t>
  </si>
  <si>
    <t>K_20/1.3.4.3</t>
  </si>
  <si>
    <t>Реконструкция низковольтного оборудования,в части замены автоматических выключаелей в ТП-900 (2 шт.)</t>
  </si>
  <si>
    <t>K_20/1.3.4.4</t>
  </si>
  <si>
    <t>Реконструкция низковольтного оборудования,в части замены автоматических выключаелей в ТП-990 (2 шт.)</t>
  </si>
  <si>
    <t>K_20/1.3.4.5</t>
  </si>
  <si>
    <t>Реконструкция низковольтного оборудования,в части замены автоматических выключаелей в ТП-1000 (2 шт.)</t>
  </si>
  <si>
    <t>K_20/1.3.4.6</t>
  </si>
  <si>
    <t>Реконструкция низковольтного оборудования,в части замены автоматических выключаелей в ТП-1001 (2 шт.)</t>
  </si>
  <si>
    <t>K_20/1.3.4.7</t>
  </si>
  <si>
    <t>Реконструкция низковольтного оборудования,в части замены автоматических выключаелей в ТП-1003 (2 шт.)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</si>
  <si>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</si>
  <si>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</si>
  <si>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</si>
  <si>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</si>
  <si>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</si>
  <si>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</si>
  <si>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</si>
  <si>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</si>
  <si>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</si>
  <si>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</si>
  <si>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</si>
  <si>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</si>
  <si>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</si>
  <si>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Устройство закрытого перехода кабеля 6кВ по жд путями и инфраструктурой ОАО "РЖД" (реконструкция КЛ-6кВ: ПС-39-РП-57 ф.23,ПС-39-РП-55 ф.15,ф.22,ПС-39- РП-5 ф.2) (протяженностьпо трассе 0,35 км)(протяженностьпо трассе 0,390 км)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</si>
  <si>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</si>
  <si>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</si>
  <si>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</si>
  <si>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</si>
  <si>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</si>
  <si>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 xml:space="preserve"> Реконструкция КЛ 6-10 кВ ПС-16-РП-20 (протяженностьпо трассе 2,021км)</t>
  </si>
  <si>
    <t>K_20/1.1.3.13</t>
  </si>
  <si>
    <t>Реконструкция КЛ-0,4кВ (протяженность по трассе 0,500 км)</t>
  </si>
  <si>
    <t>K_20/1.1.3</t>
  </si>
  <si>
    <t xml:space="preserve">Реконструкция КЛ 6,10кВ ГПП ТЭЦ-1 - ТП-1181 (протяженностью по трассе 5,112 км) </t>
  </si>
  <si>
    <t>Вынос опоры ВЛ-0,4кВ ТП-1040 из границ з.уч.ул.Миронова 39/1</t>
  </si>
  <si>
    <t>K_20/1.2.2.1.1</t>
  </si>
  <si>
    <t>Реконструкция КЛ-0,4кВ ТП-1929 до опоры №1 поселок Маклок (протяженность по трассе 0,027км)</t>
  </si>
  <si>
    <t>K_20/1.2.2.1.2</t>
  </si>
  <si>
    <t>Реконструкция КЛ-0,4кВ КТП-1888 до опоры 1А Набережная Массалитинова  (протяженность по трассе 0,034 км)</t>
  </si>
  <si>
    <t>K_20/1.2.2.1.3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</si>
  <si>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</si>
  <si>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</si>
  <si>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</si>
  <si>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</si>
  <si>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</si>
  <si>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</si>
  <si>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</si>
  <si>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</si>
  <si>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ТП-1369-ТП-1279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</si>
  <si>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</si>
  <si>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</si>
  <si>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</si>
  <si>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</si>
  <si>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</si>
  <si>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</si>
  <si>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</si>
  <si>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</si>
  <si>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</si>
  <si>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</si>
  <si>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</si>
  <si>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</si>
  <si>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</si>
  <si>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</si>
  <si>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Строительство низковольных и высоковольтных кабелей к ТП (протяженность 1,9 км)</t>
  </si>
  <si>
    <t>K_20/1.3.8.1</t>
  </si>
  <si>
    <t xml:space="preserve"> БКТП-1848 - БКТП-1849 (протяженность по трассе 0,2 км)</t>
  </si>
  <si>
    <t>Вынос БКТП-1973 из зоны строительства по адресу : ул.Бурденко,1</t>
  </si>
  <si>
    <t>K_20/1.4.1</t>
  </si>
  <si>
    <t xml:space="preserve">ТП-1935 КЛ-1кВ ул.Дорожная, 18 </t>
  </si>
  <si>
    <t>K_20/1.4.2</t>
  </si>
  <si>
    <t xml:space="preserve">ТП-563 КЛ-1кВ пр-т Патриотов,23е </t>
  </si>
  <si>
    <t>K_20/1.4.3</t>
  </si>
  <si>
    <t xml:space="preserve">ТП-71 КВЛИ-0,4 кВ ул.45 Стрелковой дивизии 193 </t>
  </si>
  <si>
    <t>K_20/1.4.4</t>
  </si>
  <si>
    <t>K_20/1.4.5</t>
  </si>
  <si>
    <t>Вынос КЛ-1кВ;РП-9-опора №5 ВЛ-0,4 кВ РП-9 из зоны строительствапо ул.Ростовская 55(ООО КИМАКС)</t>
  </si>
  <si>
    <t>K_20/1.4.6</t>
  </si>
  <si>
    <t>ТП-1757 КЛ-1кВ ул.Корольковой 11в (Гусева О.В.)</t>
  </si>
  <si>
    <t>K_20/1.4.7</t>
  </si>
  <si>
    <t>Сроительство от ТП-396 до оп.№34 пер.Гражданский ( протяженносью 0,490км)</t>
  </si>
  <si>
    <t>K_20/1.4.9</t>
  </si>
  <si>
    <t>Строительство КЛ-0,4кВ ТП-607 КЛ-1кВ ул.Героев Сибиряков 12/е(протяженность по трассе 0,264км)</t>
  </si>
  <si>
    <t>K_20/1.4.10</t>
  </si>
  <si>
    <t>Строительство КЛ-0,4кВ ТП-222 КЛ-1 кВ ул.Мира 3 (протяженность по трассе 0,124км)</t>
  </si>
  <si>
    <t>K_20/1.4.11</t>
  </si>
  <si>
    <t>ТП-481 ул.Попова 2 Детский садик №69 (Управление строительной политики)</t>
  </si>
  <si>
    <t>K_20/1.4.12</t>
  </si>
  <si>
    <t>Строительство КЛ-0,4кВ ТП-823 муфы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</si>
  <si>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</si>
  <si>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</si>
  <si>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</si>
  <si>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пары,Микроомметр (2шт),Виброплита (3шт.),Источник бесперебойного питания,Бензоэлектрогонератор 4 кВт(1шт),Ультрозвуковой измеритель прочности строительных материалов (1шт.),Генератор 
Указатель повреждения кабеля (2 комп.),Квик-капер механический для экскаватора-погрузчика с комплектом пальцев и соединений БРС (2шт.),Бензиновый генератор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</si>
  <si>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</si>
  <si>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автомобиль легковой (3 шт.), автофургон (4 шт.), экскаватор-погрузчик (1 шт.), установка ГНБ, полуприцеп духосный
</t>
  </si>
  <si>
    <t>K_20/1.3.9.1/а</t>
  </si>
  <si>
    <t xml:space="preserve"> </t>
  </si>
  <si>
    <t>нд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</si>
  <si>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</si>
  <si>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</si>
  <si>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</si>
  <si>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</si>
  <si>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</si>
  <si>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Реконструкция в части строительства 2КЛ-10 кВ с разных секций РУ-6 кВ РП-24  протяженностью 2х0,6 км по договору Т.П. (до 670 кВт) №218 от 04.04.2019.</t>
  </si>
  <si>
    <t>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</si>
  <si>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</si>
  <si>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</si>
  <si>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</si>
  <si>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</si>
  <si>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</si>
  <si>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 xml:space="preserve"> 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</si>
  <si>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</si>
  <si>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</si>
  <si>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</si>
  <si>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</si>
  <si>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</si>
  <si>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</si>
  <si>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</si>
  <si>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 xml:space="preserve">Реконструкция ТП-548 КВЛИ-0,4кВ ул.Рязанская 117 </t>
  </si>
  <si>
    <t>Реконструкция ТП-919 КВЛИ-0,4 кВ пер.Автогенный 9б (Иванова В.В.)</t>
  </si>
  <si>
    <t>Реконструкция КЛ 6,10кВ ТП-36 – ТП-308 (протяженностью по трассе 0,784 км)</t>
  </si>
  <si>
    <t>E_19/1.1.3.26</t>
  </si>
  <si>
    <t>Реконструкция КЛ-0,4кВ ТП-849 до №41 ул. Баррикадная (протяженность по трассе 0,114км)</t>
  </si>
  <si>
    <t>K_20/1.2.2.1.5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</si>
  <si>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</si>
  <si>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</si>
  <si>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</si>
  <si>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</si>
  <si>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</si>
  <si>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</si>
  <si>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</si>
  <si>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</si>
  <si>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</si>
  <si>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</si>
  <si>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</si>
  <si>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</si>
  <si>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</si>
  <si>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</si>
  <si>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Юж.-Морав. (АО ДСК)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</si>
  <si>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</si>
  <si>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</si>
  <si>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</si>
  <si>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</si>
  <si>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</si>
  <si>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</si>
  <si>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</si>
  <si>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</si>
  <si>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</si>
  <si>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</si>
  <si>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</si>
  <si>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</si>
  <si>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</si>
  <si>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</si>
  <si>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</si>
  <si>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</si>
  <si>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</si>
  <si>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</si>
  <si>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Реконструкция ВЛ-0,4 кВ ТП-290А с монтажом кабельных выводов  (протяженность по трассе 2,69 км)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</si>
  <si>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</si>
  <si>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</t>
  </si>
  <si>
    <t>Объект переходящий по инвестиционной программе 2019 года.</t>
  </si>
  <si>
    <t>Ликвидация последствий аварии.</t>
  </si>
  <si>
    <t>Вынос ЛЭП.Оказание услуг по снятию ограничений в использовании земельного участка по обращению.</t>
  </si>
  <si>
    <t>Перенос сроков приобретения оборудования  в связи с проведением торговых процедур.</t>
  </si>
  <si>
    <t>Перенос сроков приобретения оборудования  года в связи с проведением торговых процедур.</t>
  </si>
  <si>
    <t>Приобретение автотранспорта по инвестиционной программе 2019 года.</t>
  </si>
  <si>
    <t>Освоение запланировано на 4 квартал 2020 года.</t>
  </si>
  <si>
    <t>Приобретение по договору мены земельных участков.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</si>
  <si>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 </t>
  </si>
  <si>
    <t>за 9 месяцев 2020 года</t>
  </si>
  <si>
    <t>Строительство КЛ-0,4кВ ТП-481 ул.Попова 2 Детский садик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</si>
  <si>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</si>
  <si>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</si>
  <si>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</si>
  <si>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</si>
  <si>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</si>
  <si>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ТП-858ул.генерала Лизюкова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</si>
  <si>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</si>
  <si>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</si>
  <si>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</si>
  <si>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</si>
  <si>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</si>
  <si>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</si>
  <si>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</si>
  <si>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</si>
  <si>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</si>
  <si>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Монтаж охранной сигнализации в здании дичспетчерской по адресу: г. Воронеж, Ленинский пр., 115Б </t>
  </si>
  <si>
    <t>К_20/1.2.4.2.1</t>
  </si>
  <si>
    <t>К_20/1.2.4.2.2</t>
  </si>
  <si>
    <t>К_20/1.2.4.2.3</t>
  </si>
  <si>
    <t>Строительство ВЛ-0,4кВ ТП-598</t>
  </si>
  <si>
    <t>K_20/1.4.21</t>
  </si>
  <si>
    <t>Приобретение автотранспорта для производственой деятельности -Автогидроподъемник ВИПО-18-01 на базе ГАЗон NEXT С42R33 - 1 шт.;Автомобиль грузовой (самосвал)ГАЗ САЗ  2507 - 1 шт.;Легковой автомобиль LADA GRANTA - 4шт;Автомобиль Лада 4×4 213100 - 5 шт.;Автомобиль грузовой (бортовая платформа)Газон Next C41R33 - 1 шт.;Автомобиль грузопассажирский ГАЗ 2705 - 1 шт.;Автомобиль грузопассажирский (фургон)Газон  Next С41R13 - 2 шт.</t>
  </si>
  <si>
    <t>Строительство 2КЛ-10кВ ТП-1026  ул.Артамонова 22л (Жуков Д.М.)</t>
  </si>
  <si>
    <t>Строительство 2КЛ-10кВ ТП-1103  ул.Артамонова 22и (Волкова А.А.)</t>
  </si>
  <si>
    <t>К_20/1.1.1.3.46</t>
  </si>
  <si>
    <t>К_20/1.1.1.3.47</t>
  </si>
  <si>
    <t>Уточнение ПСД, увеличение  стоимости материалов в результате проведения конкурсных процедур.</t>
  </si>
  <si>
    <t>Уточнение ПСД, снижение  стоимости материалов в результате проведения конкурсных процедур.</t>
  </si>
  <si>
    <t>Освоение  выполнено с опережением.</t>
  </si>
  <si>
    <t>Перенос сроков освоения  на 4 квартал2020 года в связи с проведением торговых процедур.</t>
  </si>
  <si>
    <t xml:space="preserve">В связи с невозможностью пообъектного планирования мероприятий по устранении аварий в сетях плановый объем освоения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</si>
  <si>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Монтаж охранной сигнализации в РП-105 
ул. Патриотов, 21</t>
  </si>
  <si>
    <t>Монтаж охранной сигнализации в РП- 100 
ул.. Острогожская, 109е</t>
  </si>
  <si>
    <t xml:space="preserve">В связи с невозможностью пообъектного планирования мероприятий по строительству кабельных линий плановый объем освоения устанавливается общей суммой.  </t>
  </si>
  <si>
    <t>Строительство КЛ-10кВ ТП-326 ул.Вайцеховского, 2/4 (КП ВО Единая дирекция капитального строительства и газификации)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</si>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</sst>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4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5" fontId="9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0" fillId="0" borderId="0"/>
  </cellStyleXfs>
  <cellXfs count="85">
    <xf numFmtId="0" fontId="0" fillId="0" borderId="0" xfId="0"/>
    <xf numFmtId="0" fontId="10" fillId="24" borderId="0" xfId="37" applyFont="1" applyFill="1" applyBorder="1"/>
    <xf numFmtId="0" fontId="10" fillId="24" borderId="0" xfId="37" applyFont="1" applyFill="1"/>
    <xf numFmtId="0" fontId="34" fillId="0" borderId="0" xfId="37" applyFont="1" applyFill="1"/>
    <xf numFmtId="0" fontId="34" fillId="0" borderId="0" xfId="0" applyFont="1" applyFill="1" applyAlignment="1">
      <alignment horizontal="center"/>
    </xf>
    <xf numFmtId="168" fontId="34" fillId="0" borderId="10" xfId="37" applyNumberFormat="1" applyFont="1" applyFill="1" applyBorder="1"/>
    <xf numFmtId="0" fontId="34" fillId="0" borderId="10" xfId="37" applyFont="1" applyFill="1" applyBorder="1"/>
    <xf numFmtId="0" fontId="34" fillId="0" borderId="0" xfId="37" applyFont="1" applyFill="1" applyAlignment="1">
      <alignment horizontal="right" vertical="center"/>
    </xf>
    <xf numFmtId="0" fontId="34" fillId="0" borderId="0" xfId="37" applyFont="1" applyFill="1" applyAlignment="1">
      <alignment horizontal="right"/>
    </xf>
    <xf numFmtId="168" fontId="34" fillId="0" borderId="10" xfId="37" applyNumberFormat="1" applyFont="1" applyFill="1" applyBorder="1" applyAlignment="1">
      <alignment horizontal="right"/>
    </xf>
    <xf numFmtId="4" fontId="34" fillId="0" borderId="10" xfId="37" applyNumberFormat="1" applyFont="1" applyFill="1" applyBorder="1"/>
    <xf numFmtId="0" fontId="34" fillId="24" borderId="0" xfId="37" applyFont="1" applyFill="1"/>
    <xf numFmtId="168" fontId="34" fillId="24" borderId="10" xfId="37" applyNumberFormat="1" applyFont="1" applyFill="1" applyBorder="1"/>
    <xf numFmtId="168" fontId="37" fillId="0" borderId="10" xfId="37" applyNumberFormat="1" applyFont="1" applyFill="1" applyBorder="1"/>
    <xf numFmtId="168" fontId="37" fillId="24" borderId="10" xfId="37" applyNumberFormat="1" applyFont="1" applyFill="1" applyBorder="1"/>
    <xf numFmtId="168" fontId="37" fillId="0" borderId="10" xfId="37" applyNumberFormat="1" applyFont="1" applyFill="1" applyBorder="1" applyAlignment="1">
      <alignment horizontal="right"/>
    </xf>
    <xf numFmtId="4" fontId="37" fillId="0" borderId="10" xfId="37" applyNumberFormat="1" applyFont="1" applyFill="1" applyBorder="1"/>
    <xf numFmtId="0" fontId="38" fillId="24" borderId="0" xfId="37" applyFont="1" applyFill="1"/>
    <xf numFmtId="0" fontId="34" fillId="0" borderId="10" xfId="0" applyFont="1" applyFill="1" applyBorder="1" applyAlignment="1">
      <alignment vertical="center" wrapText="1"/>
    </xf>
    <xf numFmtId="0" fontId="34" fillId="0" borderId="10" xfId="37" applyFont="1" applyFill="1" applyBorder="1" applyAlignment="1">
      <alignment vertical="center" wrapText="1"/>
    </xf>
    <xf numFmtId="0" fontId="37" fillId="0" borderId="13" xfId="37" applyFont="1" applyFill="1" applyBorder="1" applyAlignment="1">
      <alignment vertical="center" wrapText="1"/>
    </xf>
    <xf numFmtId="168" fontId="37" fillId="0" borderId="10" xfId="37" applyNumberFormat="1" applyFont="1" applyFill="1" applyBorder="1" applyAlignment="1">
      <alignment horizontal="center"/>
    </xf>
    <xf numFmtId="168" fontId="34" fillId="0" borderId="10" xfId="37" applyNumberFormat="1" applyFont="1" applyFill="1" applyBorder="1" applyAlignment="1">
      <alignment horizontal="center"/>
    </xf>
    <xf numFmtId="168" fontId="34" fillId="0" borderId="10" xfId="37" applyNumberFormat="1" applyFont="1" applyFill="1" applyBorder="1" applyAlignment="1">
      <alignment vertical="center" wrapText="1"/>
    </xf>
    <xf numFmtId="168" fontId="34" fillId="0" borderId="0" xfId="37" applyNumberFormat="1" applyFont="1" applyFill="1"/>
    <xf numFmtId="0" fontId="36" fillId="0" borderId="10" xfId="0" quotePrefix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center" vertical="center" wrapText="1"/>
    </xf>
    <xf numFmtId="1" fontId="37" fillId="0" borderId="10" xfId="37" quotePrefix="1" applyNumberFormat="1" applyFont="1" applyFill="1" applyBorder="1" applyAlignment="1">
      <alignment horizontal="center" vertical="center"/>
    </xf>
    <xf numFmtId="1" fontId="37" fillId="0" borderId="10" xfId="37" applyNumberFormat="1" applyFont="1" applyFill="1" applyBorder="1" applyAlignment="1">
      <alignment vertical="center" wrapText="1"/>
    </xf>
    <xf numFmtId="1" fontId="37" fillId="0" borderId="10" xfId="37" applyNumberFormat="1" applyFont="1" applyFill="1" applyBorder="1" applyAlignment="1">
      <alignment horizontal="center" vertical="center"/>
    </xf>
    <xf numFmtId="1" fontId="34" fillId="0" borderId="10" xfId="37" quotePrefix="1" applyNumberFormat="1" applyFont="1" applyFill="1" applyBorder="1" applyAlignment="1">
      <alignment horizontal="center" vertical="center"/>
    </xf>
    <xf numFmtId="1" fontId="34" fillId="0" borderId="10" xfId="37" applyNumberFormat="1" applyFont="1" applyFill="1" applyBorder="1" applyAlignment="1">
      <alignment vertical="center" wrapText="1"/>
    </xf>
    <xf numFmtId="1" fontId="34" fillId="0" borderId="10" xfId="37" applyNumberFormat="1" applyFont="1" applyFill="1" applyBorder="1" applyAlignment="1">
      <alignment horizontal="center" vertical="center"/>
    </xf>
    <xf numFmtId="0" fontId="34" fillId="0" borderId="10" xfId="1142" quotePrefix="1" applyFont="1" applyFill="1" applyBorder="1" applyAlignment="1">
      <alignment horizontal="center" vertical="center" wrapText="1"/>
    </xf>
    <xf numFmtId="0" fontId="34" fillId="0" borderId="10" xfId="1142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4" fillId="0" borderId="10" xfId="0" quotePrefix="1" applyFont="1" applyFill="1" applyBorder="1" applyAlignment="1">
      <alignment horizontal="center"/>
    </xf>
    <xf numFmtId="1" fontId="34" fillId="0" borderId="10" xfId="37" applyNumberFormat="1" applyFont="1" applyFill="1" applyBorder="1" applyAlignment="1">
      <alignment vertical="center"/>
    </xf>
    <xf numFmtId="1" fontId="37" fillId="0" borderId="10" xfId="1142" quotePrefix="1" applyNumberFormat="1" applyFont="1" applyFill="1" applyBorder="1" applyAlignment="1">
      <alignment horizontal="center" vertical="center"/>
    </xf>
    <xf numFmtId="1" fontId="37" fillId="0" borderId="10" xfId="1142" applyNumberFormat="1" applyFont="1" applyFill="1" applyBorder="1" applyAlignment="1">
      <alignment vertical="center" wrapText="1"/>
    </xf>
    <xf numFmtId="0" fontId="34" fillId="0" borderId="10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wrapText="1"/>
    </xf>
    <xf numFmtId="0" fontId="34" fillId="0" borderId="10" xfId="0" applyFont="1" applyFill="1" applyBorder="1" applyAlignment="1">
      <alignment horizontal="center"/>
    </xf>
    <xf numFmtId="0" fontId="35" fillId="0" borderId="10" xfId="0" applyFont="1" applyFill="1" applyBorder="1" applyAlignment="1">
      <alignment horizontal="center" vertical="center"/>
    </xf>
    <xf numFmtId="0" fontId="35" fillId="0" borderId="10" xfId="0" quotePrefix="1" applyFont="1" applyFill="1" applyBorder="1" applyAlignment="1">
      <alignment horizontal="center" vertical="center"/>
    </xf>
    <xf numFmtId="0" fontId="34" fillId="0" borderId="10" xfId="0" quotePrefix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center"/>
    </xf>
    <xf numFmtId="1" fontId="34" fillId="0" borderId="10" xfId="1142" quotePrefix="1" applyNumberFormat="1" applyFont="1" applyFill="1" applyBorder="1" applyAlignment="1">
      <alignment horizontal="center" vertical="center"/>
    </xf>
    <xf numFmtId="1" fontId="34" fillId="0" borderId="10" xfId="1142" applyNumberFormat="1" applyFont="1" applyFill="1" applyBorder="1" applyAlignment="1">
      <alignment vertical="center" wrapText="1"/>
    </xf>
    <xf numFmtId="1" fontId="34" fillId="0" borderId="10" xfId="1142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vertical="center" wrapText="1"/>
    </xf>
    <xf numFmtId="0" fontId="34" fillId="0" borderId="10" xfId="37" applyFont="1" applyFill="1" applyBorder="1" applyAlignment="1">
      <alignment horizontal="center" vertical="center" wrapText="1"/>
    </xf>
    <xf numFmtId="0" fontId="34" fillId="0" borderId="15" xfId="37" applyFont="1" applyFill="1" applyBorder="1" applyAlignment="1">
      <alignment horizontal="center" vertical="center" wrapText="1"/>
    </xf>
    <xf numFmtId="0" fontId="34" fillId="0" borderId="12" xfId="37" applyFont="1" applyFill="1" applyBorder="1" applyAlignment="1">
      <alignment horizontal="center" vertical="center" wrapText="1"/>
    </xf>
    <xf numFmtId="0" fontId="34" fillId="24" borderId="10" xfId="37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/>
    <xf numFmtId="0" fontId="34" fillId="0" borderId="10" xfId="1142" applyFont="1" applyFill="1" applyBorder="1" applyAlignment="1">
      <alignment horizontal="left" vertical="center" wrapText="1"/>
    </xf>
    <xf numFmtId="0" fontId="34" fillId="0" borderId="10" xfId="37" applyFont="1" applyBorder="1" applyAlignment="1">
      <alignment horizontal="left" vertical="center" wrapText="1"/>
    </xf>
    <xf numFmtId="0" fontId="35" fillId="0" borderId="0" xfId="54" applyFont="1" applyFill="1" applyAlignment="1">
      <alignment horizontal="center" vertical="center"/>
    </xf>
    <xf numFmtId="0" fontId="34" fillId="0" borderId="10" xfId="37" applyFont="1" applyFill="1" applyBorder="1" applyAlignment="1">
      <alignment horizontal="center" vertical="center" wrapText="1"/>
    </xf>
    <xf numFmtId="0" fontId="34" fillId="0" borderId="12" xfId="37" applyFont="1" applyFill="1" applyBorder="1" applyAlignment="1">
      <alignment horizontal="center" vertical="center" wrapText="1"/>
    </xf>
    <xf numFmtId="0" fontId="34" fillId="0" borderId="23" xfId="37" applyFont="1" applyFill="1" applyBorder="1" applyAlignment="1">
      <alignment horizontal="center" vertical="center" wrapText="1"/>
    </xf>
    <xf numFmtId="0" fontId="34" fillId="0" borderId="17" xfId="37" applyFont="1" applyFill="1" applyBorder="1" applyAlignment="1">
      <alignment horizontal="center" vertical="center" wrapText="1"/>
    </xf>
    <xf numFmtId="0" fontId="34" fillId="24" borderId="10" xfId="37" applyFont="1" applyFill="1" applyBorder="1" applyAlignment="1">
      <alignment horizontal="center" vertical="center" wrapText="1"/>
    </xf>
    <xf numFmtId="0" fontId="34" fillId="0" borderId="15" xfId="37" applyFont="1" applyFill="1" applyBorder="1" applyAlignment="1">
      <alignment horizontal="center" vertical="center" wrapText="1"/>
    </xf>
    <xf numFmtId="0" fontId="34" fillId="0" borderId="19" xfId="37" applyFont="1" applyFill="1" applyBorder="1" applyAlignment="1">
      <alignment horizontal="center" vertical="center" wrapText="1"/>
    </xf>
    <xf numFmtId="0" fontId="34" fillId="0" borderId="14" xfId="37" applyFont="1" applyFill="1" applyBorder="1" applyAlignment="1">
      <alignment horizontal="center" vertical="center" wrapText="1"/>
    </xf>
    <xf numFmtId="0" fontId="34" fillId="0" borderId="18" xfId="37" applyFont="1" applyFill="1" applyBorder="1" applyAlignment="1">
      <alignment horizontal="center" vertical="center" wrapText="1"/>
    </xf>
    <xf numFmtId="0" fontId="34" fillId="24" borderId="10" xfId="37" applyFont="1" applyFill="1" applyBorder="1" applyAlignment="1">
      <alignment horizontal="center" vertical="center" textRotation="90" wrapText="1"/>
    </xf>
    <xf numFmtId="0" fontId="34" fillId="24" borderId="0" xfId="37" applyFont="1" applyFill="1" applyBorder="1" applyAlignment="1">
      <alignment horizontal="center"/>
    </xf>
    <xf numFmtId="0" fontId="34" fillId="24" borderId="0" xfId="37" applyFont="1" applyFill="1" applyAlignment="1">
      <alignment horizontal="center" wrapText="1"/>
    </xf>
    <xf numFmtId="0" fontId="35" fillId="24" borderId="0" xfId="54" applyFont="1" applyFill="1" applyAlignment="1">
      <alignment horizontal="center" vertical="center"/>
    </xf>
    <xf numFmtId="0" fontId="34" fillId="24" borderId="0" xfId="0" applyFont="1" applyFill="1" applyAlignment="1">
      <alignment horizontal="center"/>
    </xf>
    <xf numFmtId="0" fontId="34" fillId="0" borderId="11" xfId="37" applyFont="1" applyFill="1" applyBorder="1" applyAlignment="1">
      <alignment horizontal="center" vertical="center" wrapText="1"/>
    </xf>
    <xf numFmtId="0" fontId="34" fillId="0" borderId="16" xfId="37" applyFont="1" applyFill="1" applyBorder="1" applyAlignment="1">
      <alignment horizontal="center" vertical="center" wrapText="1"/>
    </xf>
    <xf numFmtId="0" fontId="34" fillId="0" borderId="13" xfId="37" applyFont="1" applyFill="1" applyBorder="1" applyAlignment="1">
      <alignment horizontal="center" vertical="center" wrapText="1"/>
    </xf>
    <xf numFmtId="0" fontId="34" fillId="24" borderId="20" xfId="37" applyFont="1" applyFill="1" applyBorder="1" applyAlignment="1">
      <alignment horizontal="center"/>
    </xf>
    <xf numFmtId="0" fontId="34" fillId="0" borderId="21" xfId="37" applyFont="1" applyFill="1" applyBorder="1" applyAlignment="1">
      <alignment horizontal="center" vertical="center" wrapText="1"/>
    </xf>
    <xf numFmtId="0" fontId="34" fillId="0" borderId="22" xfId="37" applyFont="1" applyFill="1" applyBorder="1" applyAlignment="1">
      <alignment horizontal="center" vertical="center" wrapText="1"/>
    </xf>
    <xf numFmtId="0" fontId="34" fillId="0" borderId="10" xfId="37" applyFont="1" applyFill="1" applyBorder="1" applyAlignment="1">
      <alignment horizontal="center" vertical="center" textRotation="90" wrapText="1"/>
    </xf>
    <xf numFmtId="168" fontId="34" fillId="0" borderId="11" xfId="37" applyNumberFormat="1" applyFont="1" applyFill="1" applyBorder="1" applyAlignment="1">
      <alignment horizontal="center" vertical="center" wrapText="1"/>
    </xf>
    <xf numFmtId="168" fontId="34" fillId="0" borderId="16" xfId="37" applyNumberFormat="1" applyFont="1" applyFill="1" applyBorder="1" applyAlignment="1">
      <alignment horizontal="center" vertical="center" wrapText="1"/>
    </xf>
    <xf numFmtId="168" fontId="34" fillId="0" borderId="13" xfId="37" applyNumberFormat="1" applyFont="1" applyFill="1" applyBorder="1" applyAlignment="1">
      <alignment horizontal="center" vertical="center" wrapText="1"/>
    </xf>
  </cellXfs>
  <cellStyles count="114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14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3 22" xfId="1142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6" xfId="46" xr:uid="{00000000-0005-0000-0000-000054000000}"/>
    <cellStyle name="Обычный 6 10" xfId="279" xr:uid="{00000000-0005-0000-0000-000055000000}"/>
    <cellStyle name="Обычный 6 10 2" xfId="622" xr:uid="{00000000-0005-0000-0000-000056000000}"/>
    <cellStyle name="Обычный 6 11" xfId="450" xr:uid="{00000000-0005-0000-0000-000057000000}"/>
    <cellStyle name="Обычный 6 11 2" xfId="623" xr:uid="{00000000-0005-0000-0000-000058000000}"/>
    <cellStyle name="Обычный 6 12" xfId="621" xr:uid="{00000000-0005-0000-0000-000059000000}"/>
    <cellStyle name="Обычный 6 2" xfId="52" xr:uid="{00000000-0005-0000-0000-00005A000000}"/>
    <cellStyle name="Обычный 6 2 10" xfId="109" xr:uid="{00000000-0005-0000-0000-00005B000000}"/>
    <cellStyle name="Обычный 6 2 10 2" xfId="625" xr:uid="{00000000-0005-0000-0000-00005C000000}"/>
    <cellStyle name="Обычный 6 2 11" xfId="282" xr:uid="{00000000-0005-0000-0000-00005D000000}"/>
    <cellStyle name="Обычный 6 2 11 2" xfId="626" xr:uid="{00000000-0005-0000-0000-00005E000000}"/>
    <cellStyle name="Обычный 6 2 12" xfId="453" xr:uid="{00000000-0005-0000-0000-00005F000000}"/>
    <cellStyle name="Обычный 6 2 12 2" xfId="627" xr:uid="{00000000-0005-0000-0000-000060000000}"/>
    <cellStyle name="Обычный 6 2 13" xfId="624" xr:uid="{00000000-0005-0000-0000-000061000000}"/>
    <cellStyle name="Обычный 6 2 2" xfId="53" xr:uid="{00000000-0005-0000-0000-000062000000}"/>
    <cellStyle name="Обычный 6 2 2 10" xfId="283" xr:uid="{00000000-0005-0000-0000-000063000000}"/>
    <cellStyle name="Обычный 6 2 2 10 2" xfId="629" xr:uid="{00000000-0005-0000-0000-000064000000}"/>
    <cellStyle name="Обычный 6 2 2 11" xfId="454" xr:uid="{00000000-0005-0000-0000-000065000000}"/>
    <cellStyle name="Обычный 6 2 2 11 2" xfId="630" xr:uid="{00000000-0005-0000-0000-000066000000}"/>
    <cellStyle name="Обычный 6 2 2 12" xfId="628" xr:uid="{00000000-0005-0000-0000-000067000000}"/>
    <cellStyle name="Обычный 6 2 2 2" xfId="116" xr:uid="{00000000-0005-0000-0000-000068000000}"/>
    <cellStyle name="Обычный 6 2 2 2 2" xfId="133" xr:uid="{00000000-0005-0000-0000-000069000000}"/>
    <cellStyle name="Обычный 6 2 2 2 2 2" xfId="137" xr:uid="{00000000-0005-0000-0000-00006A000000}"/>
    <cellStyle name="Обычный 6 2 2 2 2 2 2" xfId="138" xr:uid="{00000000-0005-0000-0000-00006B000000}"/>
    <cellStyle name="Обычный 6 2 2 2 2 2 2 2" xfId="310" xr:uid="{00000000-0005-0000-0000-00006C000000}"/>
    <cellStyle name="Обычный 6 2 2 2 2 2 2 2 2" xfId="635" xr:uid="{00000000-0005-0000-0000-00006D000000}"/>
    <cellStyle name="Обычный 6 2 2 2 2 2 2 3" xfId="481" xr:uid="{00000000-0005-0000-0000-00006E000000}"/>
    <cellStyle name="Обычный 6 2 2 2 2 2 2 3 2" xfId="636" xr:uid="{00000000-0005-0000-0000-00006F000000}"/>
    <cellStyle name="Обычный 6 2 2 2 2 2 2 4" xfId="634" xr:uid="{00000000-0005-0000-0000-000070000000}"/>
    <cellStyle name="Обычный 6 2 2 2 2 2 3" xfId="139" xr:uid="{00000000-0005-0000-0000-000071000000}"/>
    <cellStyle name="Обычный 6 2 2 2 2 2 3 2" xfId="311" xr:uid="{00000000-0005-0000-0000-000072000000}"/>
    <cellStyle name="Обычный 6 2 2 2 2 2 3 2 2" xfId="638" xr:uid="{00000000-0005-0000-0000-000073000000}"/>
    <cellStyle name="Обычный 6 2 2 2 2 2 3 3" xfId="482" xr:uid="{00000000-0005-0000-0000-000074000000}"/>
    <cellStyle name="Обычный 6 2 2 2 2 2 3 3 2" xfId="639" xr:uid="{00000000-0005-0000-0000-000075000000}"/>
    <cellStyle name="Обычный 6 2 2 2 2 2 3 4" xfId="637" xr:uid="{00000000-0005-0000-0000-000076000000}"/>
    <cellStyle name="Обычный 6 2 2 2 2 2 4" xfId="309" xr:uid="{00000000-0005-0000-0000-000077000000}"/>
    <cellStyle name="Обычный 6 2 2 2 2 2 4 2" xfId="640" xr:uid="{00000000-0005-0000-0000-000078000000}"/>
    <cellStyle name="Обычный 6 2 2 2 2 2 5" xfId="480" xr:uid="{00000000-0005-0000-0000-000079000000}"/>
    <cellStyle name="Обычный 6 2 2 2 2 2 5 2" xfId="641" xr:uid="{00000000-0005-0000-0000-00007A000000}"/>
    <cellStyle name="Обычный 6 2 2 2 2 2 6" xfId="633" xr:uid="{00000000-0005-0000-0000-00007B000000}"/>
    <cellStyle name="Обычный 6 2 2 2 2 3" xfId="140" xr:uid="{00000000-0005-0000-0000-00007C000000}"/>
    <cellStyle name="Обычный 6 2 2 2 2 3 2" xfId="312" xr:uid="{00000000-0005-0000-0000-00007D000000}"/>
    <cellStyle name="Обычный 6 2 2 2 2 3 2 2" xfId="643" xr:uid="{00000000-0005-0000-0000-00007E000000}"/>
    <cellStyle name="Обычный 6 2 2 2 2 3 3" xfId="483" xr:uid="{00000000-0005-0000-0000-00007F000000}"/>
    <cellStyle name="Обычный 6 2 2 2 2 3 3 2" xfId="644" xr:uid="{00000000-0005-0000-0000-000080000000}"/>
    <cellStyle name="Обычный 6 2 2 2 2 3 4" xfId="642" xr:uid="{00000000-0005-0000-0000-000081000000}"/>
    <cellStyle name="Обычный 6 2 2 2 2 4" xfId="141" xr:uid="{00000000-0005-0000-0000-000082000000}"/>
    <cellStyle name="Обычный 6 2 2 2 2 4 2" xfId="313" xr:uid="{00000000-0005-0000-0000-000083000000}"/>
    <cellStyle name="Обычный 6 2 2 2 2 4 2 2" xfId="646" xr:uid="{00000000-0005-0000-0000-000084000000}"/>
    <cellStyle name="Обычный 6 2 2 2 2 4 3" xfId="484" xr:uid="{00000000-0005-0000-0000-000085000000}"/>
    <cellStyle name="Обычный 6 2 2 2 2 4 3 2" xfId="647" xr:uid="{00000000-0005-0000-0000-000086000000}"/>
    <cellStyle name="Обычный 6 2 2 2 2 4 4" xfId="645" xr:uid="{00000000-0005-0000-0000-000087000000}"/>
    <cellStyle name="Обычный 6 2 2 2 2 5" xfId="305" xr:uid="{00000000-0005-0000-0000-000088000000}"/>
    <cellStyle name="Обычный 6 2 2 2 2 5 2" xfId="648" xr:uid="{00000000-0005-0000-0000-000089000000}"/>
    <cellStyle name="Обычный 6 2 2 2 2 6" xfId="476" xr:uid="{00000000-0005-0000-0000-00008A000000}"/>
    <cellStyle name="Обычный 6 2 2 2 2 6 2" xfId="649" xr:uid="{00000000-0005-0000-0000-00008B000000}"/>
    <cellStyle name="Обычный 6 2 2 2 2 7" xfId="632" xr:uid="{00000000-0005-0000-0000-00008C000000}"/>
    <cellStyle name="Обычный 6 2 2 2 3" xfId="135" xr:uid="{00000000-0005-0000-0000-00008D000000}"/>
    <cellStyle name="Обычный 6 2 2 2 3 2" xfId="142" xr:uid="{00000000-0005-0000-0000-00008E000000}"/>
    <cellStyle name="Обычный 6 2 2 2 3 2 2" xfId="314" xr:uid="{00000000-0005-0000-0000-00008F000000}"/>
    <cellStyle name="Обычный 6 2 2 2 3 2 2 2" xfId="652" xr:uid="{00000000-0005-0000-0000-000090000000}"/>
    <cellStyle name="Обычный 6 2 2 2 3 2 3" xfId="485" xr:uid="{00000000-0005-0000-0000-000091000000}"/>
    <cellStyle name="Обычный 6 2 2 2 3 2 3 2" xfId="653" xr:uid="{00000000-0005-0000-0000-000092000000}"/>
    <cellStyle name="Обычный 6 2 2 2 3 2 4" xfId="651" xr:uid="{00000000-0005-0000-0000-000093000000}"/>
    <cellStyle name="Обычный 6 2 2 2 3 3" xfId="143" xr:uid="{00000000-0005-0000-0000-000094000000}"/>
    <cellStyle name="Обычный 6 2 2 2 3 3 2" xfId="315" xr:uid="{00000000-0005-0000-0000-000095000000}"/>
    <cellStyle name="Обычный 6 2 2 2 3 3 2 2" xfId="655" xr:uid="{00000000-0005-0000-0000-000096000000}"/>
    <cellStyle name="Обычный 6 2 2 2 3 3 3" xfId="486" xr:uid="{00000000-0005-0000-0000-000097000000}"/>
    <cellStyle name="Обычный 6 2 2 2 3 3 3 2" xfId="656" xr:uid="{00000000-0005-0000-0000-000098000000}"/>
    <cellStyle name="Обычный 6 2 2 2 3 3 4" xfId="654" xr:uid="{00000000-0005-0000-0000-000099000000}"/>
    <cellStyle name="Обычный 6 2 2 2 3 4" xfId="307" xr:uid="{00000000-0005-0000-0000-00009A000000}"/>
    <cellStyle name="Обычный 6 2 2 2 3 4 2" xfId="657" xr:uid="{00000000-0005-0000-0000-00009B000000}"/>
    <cellStyle name="Обычный 6 2 2 2 3 5" xfId="478" xr:uid="{00000000-0005-0000-0000-00009C000000}"/>
    <cellStyle name="Обычный 6 2 2 2 3 5 2" xfId="658" xr:uid="{00000000-0005-0000-0000-00009D000000}"/>
    <cellStyle name="Обычный 6 2 2 2 3 6" xfId="650" xr:uid="{00000000-0005-0000-0000-00009E000000}"/>
    <cellStyle name="Обычный 6 2 2 2 4" xfId="144" xr:uid="{00000000-0005-0000-0000-00009F000000}"/>
    <cellStyle name="Обычный 6 2 2 2 4 2" xfId="316" xr:uid="{00000000-0005-0000-0000-0000A0000000}"/>
    <cellStyle name="Обычный 6 2 2 2 4 2 2" xfId="660" xr:uid="{00000000-0005-0000-0000-0000A1000000}"/>
    <cellStyle name="Обычный 6 2 2 2 4 3" xfId="487" xr:uid="{00000000-0005-0000-0000-0000A2000000}"/>
    <cellStyle name="Обычный 6 2 2 2 4 3 2" xfId="661" xr:uid="{00000000-0005-0000-0000-0000A3000000}"/>
    <cellStyle name="Обычный 6 2 2 2 4 4" xfId="659" xr:uid="{00000000-0005-0000-0000-0000A4000000}"/>
    <cellStyle name="Обычный 6 2 2 2 5" xfId="145" xr:uid="{00000000-0005-0000-0000-0000A5000000}"/>
    <cellStyle name="Обычный 6 2 2 2 5 2" xfId="317" xr:uid="{00000000-0005-0000-0000-0000A6000000}"/>
    <cellStyle name="Обычный 6 2 2 2 5 2 2" xfId="663" xr:uid="{00000000-0005-0000-0000-0000A7000000}"/>
    <cellStyle name="Обычный 6 2 2 2 5 3" xfId="488" xr:uid="{00000000-0005-0000-0000-0000A8000000}"/>
    <cellStyle name="Обычный 6 2 2 2 5 3 2" xfId="664" xr:uid="{00000000-0005-0000-0000-0000A9000000}"/>
    <cellStyle name="Обычный 6 2 2 2 5 4" xfId="662" xr:uid="{00000000-0005-0000-0000-0000AA000000}"/>
    <cellStyle name="Обычный 6 2 2 2 6" xfId="288" xr:uid="{00000000-0005-0000-0000-0000AB000000}"/>
    <cellStyle name="Обычный 6 2 2 2 6 2" xfId="665" xr:uid="{00000000-0005-0000-0000-0000AC000000}"/>
    <cellStyle name="Обычный 6 2 2 2 7" xfId="459" xr:uid="{00000000-0005-0000-0000-0000AD000000}"/>
    <cellStyle name="Обычный 6 2 2 2 7 2" xfId="666" xr:uid="{00000000-0005-0000-0000-0000AE000000}"/>
    <cellStyle name="Обычный 6 2 2 2 8" xfId="631" xr:uid="{00000000-0005-0000-0000-0000AF000000}"/>
    <cellStyle name="Обычный 6 2 2 3" xfId="128" xr:uid="{00000000-0005-0000-0000-0000B0000000}"/>
    <cellStyle name="Обычный 6 2 2 3 2" xfId="146" xr:uid="{00000000-0005-0000-0000-0000B1000000}"/>
    <cellStyle name="Обычный 6 2 2 3 2 2" xfId="147" xr:uid="{00000000-0005-0000-0000-0000B2000000}"/>
    <cellStyle name="Обычный 6 2 2 3 2 2 2" xfId="319" xr:uid="{00000000-0005-0000-0000-0000B3000000}"/>
    <cellStyle name="Обычный 6 2 2 3 2 2 2 2" xfId="670" xr:uid="{00000000-0005-0000-0000-0000B4000000}"/>
    <cellStyle name="Обычный 6 2 2 3 2 2 3" xfId="490" xr:uid="{00000000-0005-0000-0000-0000B5000000}"/>
    <cellStyle name="Обычный 6 2 2 3 2 2 3 2" xfId="671" xr:uid="{00000000-0005-0000-0000-0000B6000000}"/>
    <cellStyle name="Обычный 6 2 2 3 2 2 4" xfId="669" xr:uid="{00000000-0005-0000-0000-0000B7000000}"/>
    <cellStyle name="Обычный 6 2 2 3 2 3" xfId="148" xr:uid="{00000000-0005-0000-0000-0000B8000000}"/>
    <cellStyle name="Обычный 6 2 2 3 2 3 2" xfId="320" xr:uid="{00000000-0005-0000-0000-0000B9000000}"/>
    <cellStyle name="Обычный 6 2 2 3 2 3 2 2" xfId="673" xr:uid="{00000000-0005-0000-0000-0000BA000000}"/>
    <cellStyle name="Обычный 6 2 2 3 2 3 3" xfId="491" xr:uid="{00000000-0005-0000-0000-0000BB000000}"/>
    <cellStyle name="Обычный 6 2 2 3 2 3 3 2" xfId="674" xr:uid="{00000000-0005-0000-0000-0000BC000000}"/>
    <cellStyle name="Обычный 6 2 2 3 2 3 4" xfId="672" xr:uid="{00000000-0005-0000-0000-0000BD000000}"/>
    <cellStyle name="Обычный 6 2 2 3 2 4" xfId="318" xr:uid="{00000000-0005-0000-0000-0000BE000000}"/>
    <cellStyle name="Обычный 6 2 2 3 2 4 2" xfId="675" xr:uid="{00000000-0005-0000-0000-0000BF000000}"/>
    <cellStyle name="Обычный 6 2 2 3 2 5" xfId="489" xr:uid="{00000000-0005-0000-0000-0000C0000000}"/>
    <cellStyle name="Обычный 6 2 2 3 2 5 2" xfId="676" xr:uid="{00000000-0005-0000-0000-0000C1000000}"/>
    <cellStyle name="Обычный 6 2 2 3 2 6" xfId="668" xr:uid="{00000000-0005-0000-0000-0000C2000000}"/>
    <cellStyle name="Обычный 6 2 2 3 3" xfId="149" xr:uid="{00000000-0005-0000-0000-0000C3000000}"/>
    <cellStyle name="Обычный 6 2 2 3 3 2" xfId="321" xr:uid="{00000000-0005-0000-0000-0000C4000000}"/>
    <cellStyle name="Обычный 6 2 2 3 3 2 2" xfId="678" xr:uid="{00000000-0005-0000-0000-0000C5000000}"/>
    <cellStyle name="Обычный 6 2 2 3 3 3" xfId="492" xr:uid="{00000000-0005-0000-0000-0000C6000000}"/>
    <cellStyle name="Обычный 6 2 2 3 3 3 2" xfId="679" xr:uid="{00000000-0005-0000-0000-0000C7000000}"/>
    <cellStyle name="Обычный 6 2 2 3 3 4" xfId="677" xr:uid="{00000000-0005-0000-0000-0000C8000000}"/>
    <cellStyle name="Обычный 6 2 2 3 4" xfId="150" xr:uid="{00000000-0005-0000-0000-0000C9000000}"/>
    <cellStyle name="Обычный 6 2 2 3 4 2" xfId="322" xr:uid="{00000000-0005-0000-0000-0000CA000000}"/>
    <cellStyle name="Обычный 6 2 2 3 4 2 2" xfId="681" xr:uid="{00000000-0005-0000-0000-0000CB000000}"/>
    <cellStyle name="Обычный 6 2 2 3 4 3" xfId="493" xr:uid="{00000000-0005-0000-0000-0000CC000000}"/>
    <cellStyle name="Обычный 6 2 2 3 4 3 2" xfId="682" xr:uid="{00000000-0005-0000-0000-0000CD000000}"/>
    <cellStyle name="Обычный 6 2 2 3 4 4" xfId="680" xr:uid="{00000000-0005-0000-0000-0000CE000000}"/>
    <cellStyle name="Обычный 6 2 2 3 5" xfId="300" xr:uid="{00000000-0005-0000-0000-0000CF000000}"/>
    <cellStyle name="Обычный 6 2 2 3 5 2" xfId="683" xr:uid="{00000000-0005-0000-0000-0000D0000000}"/>
    <cellStyle name="Обычный 6 2 2 3 6" xfId="471" xr:uid="{00000000-0005-0000-0000-0000D1000000}"/>
    <cellStyle name="Обычный 6 2 2 3 6 2" xfId="684" xr:uid="{00000000-0005-0000-0000-0000D2000000}"/>
    <cellStyle name="Обычный 6 2 2 3 7" xfId="667" xr:uid="{00000000-0005-0000-0000-0000D3000000}"/>
    <cellStyle name="Обычный 6 2 2 4" xfId="121" xr:uid="{00000000-0005-0000-0000-0000D4000000}"/>
    <cellStyle name="Обычный 6 2 2 4 2" xfId="151" xr:uid="{00000000-0005-0000-0000-0000D5000000}"/>
    <cellStyle name="Обычный 6 2 2 4 2 2" xfId="152" xr:uid="{00000000-0005-0000-0000-0000D6000000}"/>
    <cellStyle name="Обычный 6 2 2 4 2 2 2" xfId="324" xr:uid="{00000000-0005-0000-0000-0000D7000000}"/>
    <cellStyle name="Обычный 6 2 2 4 2 2 2 2" xfId="688" xr:uid="{00000000-0005-0000-0000-0000D8000000}"/>
    <cellStyle name="Обычный 6 2 2 4 2 2 3" xfId="495" xr:uid="{00000000-0005-0000-0000-0000D9000000}"/>
    <cellStyle name="Обычный 6 2 2 4 2 2 3 2" xfId="689" xr:uid="{00000000-0005-0000-0000-0000DA000000}"/>
    <cellStyle name="Обычный 6 2 2 4 2 2 4" xfId="687" xr:uid="{00000000-0005-0000-0000-0000DB000000}"/>
    <cellStyle name="Обычный 6 2 2 4 2 3" xfId="153" xr:uid="{00000000-0005-0000-0000-0000DC000000}"/>
    <cellStyle name="Обычный 6 2 2 4 2 3 2" xfId="325" xr:uid="{00000000-0005-0000-0000-0000DD000000}"/>
    <cellStyle name="Обычный 6 2 2 4 2 3 2 2" xfId="691" xr:uid="{00000000-0005-0000-0000-0000DE000000}"/>
    <cellStyle name="Обычный 6 2 2 4 2 3 3" xfId="496" xr:uid="{00000000-0005-0000-0000-0000DF000000}"/>
    <cellStyle name="Обычный 6 2 2 4 2 3 3 2" xfId="692" xr:uid="{00000000-0005-0000-0000-0000E0000000}"/>
    <cellStyle name="Обычный 6 2 2 4 2 3 4" xfId="690" xr:uid="{00000000-0005-0000-0000-0000E1000000}"/>
    <cellStyle name="Обычный 6 2 2 4 2 4" xfId="323" xr:uid="{00000000-0005-0000-0000-0000E2000000}"/>
    <cellStyle name="Обычный 6 2 2 4 2 4 2" xfId="693" xr:uid="{00000000-0005-0000-0000-0000E3000000}"/>
    <cellStyle name="Обычный 6 2 2 4 2 5" xfId="494" xr:uid="{00000000-0005-0000-0000-0000E4000000}"/>
    <cellStyle name="Обычный 6 2 2 4 2 5 2" xfId="694" xr:uid="{00000000-0005-0000-0000-0000E5000000}"/>
    <cellStyle name="Обычный 6 2 2 4 2 6" xfId="686" xr:uid="{00000000-0005-0000-0000-0000E6000000}"/>
    <cellStyle name="Обычный 6 2 2 4 3" xfId="154" xr:uid="{00000000-0005-0000-0000-0000E7000000}"/>
    <cellStyle name="Обычный 6 2 2 4 3 2" xfId="326" xr:uid="{00000000-0005-0000-0000-0000E8000000}"/>
    <cellStyle name="Обычный 6 2 2 4 3 2 2" xfId="696" xr:uid="{00000000-0005-0000-0000-0000E9000000}"/>
    <cellStyle name="Обычный 6 2 2 4 3 3" xfId="497" xr:uid="{00000000-0005-0000-0000-0000EA000000}"/>
    <cellStyle name="Обычный 6 2 2 4 3 3 2" xfId="697" xr:uid="{00000000-0005-0000-0000-0000EB000000}"/>
    <cellStyle name="Обычный 6 2 2 4 3 4" xfId="695" xr:uid="{00000000-0005-0000-0000-0000EC000000}"/>
    <cellStyle name="Обычный 6 2 2 4 4" xfId="155" xr:uid="{00000000-0005-0000-0000-0000ED000000}"/>
    <cellStyle name="Обычный 6 2 2 4 4 2" xfId="327" xr:uid="{00000000-0005-0000-0000-0000EE000000}"/>
    <cellStyle name="Обычный 6 2 2 4 4 2 2" xfId="699" xr:uid="{00000000-0005-0000-0000-0000EF000000}"/>
    <cellStyle name="Обычный 6 2 2 4 4 3" xfId="498" xr:uid="{00000000-0005-0000-0000-0000F0000000}"/>
    <cellStyle name="Обычный 6 2 2 4 4 3 2" xfId="700" xr:uid="{00000000-0005-0000-0000-0000F1000000}"/>
    <cellStyle name="Обычный 6 2 2 4 4 4" xfId="698" xr:uid="{00000000-0005-0000-0000-0000F2000000}"/>
    <cellStyle name="Обычный 6 2 2 4 5" xfId="293" xr:uid="{00000000-0005-0000-0000-0000F3000000}"/>
    <cellStyle name="Обычный 6 2 2 4 5 2" xfId="701" xr:uid="{00000000-0005-0000-0000-0000F4000000}"/>
    <cellStyle name="Обычный 6 2 2 4 6" xfId="464" xr:uid="{00000000-0005-0000-0000-0000F5000000}"/>
    <cellStyle name="Обычный 6 2 2 4 6 2" xfId="702" xr:uid="{00000000-0005-0000-0000-0000F6000000}"/>
    <cellStyle name="Обычный 6 2 2 4 7" xfId="685" xr:uid="{00000000-0005-0000-0000-0000F7000000}"/>
    <cellStyle name="Обычный 6 2 2 5" xfId="156" xr:uid="{00000000-0005-0000-0000-0000F8000000}"/>
    <cellStyle name="Обычный 6 2 2 5 2" xfId="157" xr:uid="{00000000-0005-0000-0000-0000F9000000}"/>
    <cellStyle name="Обычный 6 2 2 5 2 2" xfId="329" xr:uid="{00000000-0005-0000-0000-0000FA000000}"/>
    <cellStyle name="Обычный 6 2 2 5 2 2 2" xfId="705" xr:uid="{00000000-0005-0000-0000-0000FB000000}"/>
    <cellStyle name="Обычный 6 2 2 5 2 3" xfId="500" xr:uid="{00000000-0005-0000-0000-0000FC000000}"/>
    <cellStyle name="Обычный 6 2 2 5 2 3 2" xfId="706" xr:uid="{00000000-0005-0000-0000-0000FD000000}"/>
    <cellStyle name="Обычный 6 2 2 5 2 4" xfId="704" xr:uid="{00000000-0005-0000-0000-0000FE000000}"/>
    <cellStyle name="Обычный 6 2 2 5 3" xfId="158" xr:uid="{00000000-0005-0000-0000-0000FF000000}"/>
    <cellStyle name="Обычный 6 2 2 5 3 2" xfId="330" xr:uid="{00000000-0005-0000-0000-000000010000}"/>
    <cellStyle name="Обычный 6 2 2 5 3 2 2" xfId="708" xr:uid="{00000000-0005-0000-0000-000001010000}"/>
    <cellStyle name="Обычный 6 2 2 5 3 3" xfId="501" xr:uid="{00000000-0005-0000-0000-000002010000}"/>
    <cellStyle name="Обычный 6 2 2 5 3 3 2" xfId="709" xr:uid="{00000000-0005-0000-0000-000003010000}"/>
    <cellStyle name="Обычный 6 2 2 5 3 4" xfId="707" xr:uid="{00000000-0005-0000-0000-000004010000}"/>
    <cellStyle name="Обычный 6 2 2 5 4" xfId="328" xr:uid="{00000000-0005-0000-0000-000005010000}"/>
    <cellStyle name="Обычный 6 2 2 5 4 2" xfId="710" xr:uid="{00000000-0005-0000-0000-000006010000}"/>
    <cellStyle name="Обычный 6 2 2 5 5" xfId="499" xr:uid="{00000000-0005-0000-0000-000007010000}"/>
    <cellStyle name="Обычный 6 2 2 5 5 2" xfId="711" xr:uid="{00000000-0005-0000-0000-000008010000}"/>
    <cellStyle name="Обычный 6 2 2 5 6" xfId="703" xr:uid="{00000000-0005-0000-0000-000009010000}"/>
    <cellStyle name="Обычный 6 2 2 6" xfId="159" xr:uid="{00000000-0005-0000-0000-00000A010000}"/>
    <cellStyle name="Обычный 6 2 2 6 2" xfId="331" xr:uid="{00000000-0005-0000-0000-00000B010000}"/>
    <cellStyle name="Обычный 6 2 2 6 2 2" xfId="713" xr:uid="{00000000-0005-0000-0000-00000C010000}"/>
    <cellStyle name="Обычный 6 2 2 6 3" xfId="502" xr:uid="{00000000-0005-0000-0000-00000D010000}"/>
    <cellStyle name="Обычный 6 2 2 6 3 2" xfId="714" xr:uid="{00000000-0005-0000-0000-00000E010000}"/>
    <cellStyle name="Обычный 6 2 2 6 4" xfId="712" xr:uid="{00000000-0005-0000-0000-00000F010000}"/>
    <cellStyle name="Обычный 6 2 2 7" xfId="160" xr:uid="{00000000-0005-0000-0000-000010010000}"/>
    <cellStyle name="Обычный 6 2 2 7 2" xfId="332" xr:uid="{00000000-0005-0000-0000-000011010000}"/>
    <cellStyle name="Обычный 6 2 2 7 2 2" xfId="716" xr:uid="{00000000-0005-0000-0000-000012010000}"/>
    <cellStyle name="Обычный 6 2 2 7 3" xfId="503" xr:uid="{00000000-0005-0000-0000-000013010000}"/>
    <cellStyle name="Обычный 6 2 2 7 3 2" xfId="717" xr:uid="{00000000-0005-0000-0000-000014010000}"/>
    <cellStyle name="Обычный 6 2 2 7 4" xfId="715" xr:uid="{00000000-0005-0000-0000-000015010000}"/>
    <cellStyle name="Обычный 6 2 2 8" xfId="161" xr:uid="{00000000-0005-0000-0000-000016010000}"/>
    <cellStyle name="Обычный 6 2 2 8 2" xfId="333" xr:uid="{00000000-0005-0000-0000-000017010000}"/>
    <cellStyle name="Обычный 6 2 2 8 2 2" xfId="719" xr:uid="{00000000-0005-0000-0000-000018010000}"/>
    <cellStyle name="Обычный 6 2 2 8 3" xfId="504" xr:uid="{00000000-0005-0000-0000-000019010000}"/>
    <cellStyle name="Обычный 6 2 2 8 3 2" xfId="720" xr:uid="{00000000-0005-0000-0000-00001A010000}"/>
    <cellStyle name="Обычный 6 2 2 8 4" xfId="718" xr:uid="{00000000-0005-0000-0000-00001B010000}"/>
    <cellStyle name="Обычный 6 2 2 9" xfId="110" xr:uid="{00000000-0005-0000-0000-00001C010000}"/>
    <cellStyle name="Обычный 6 2 2 9 2" xfId="721" xr:uid="{00000000-0005-0000-0000-00001D010000}"/>
    <cellStyle name="Обычный 6 2 3" xfId="101" xr:uid="{00000000-0005-0000-0000-00001E010000}"/>
    <cellStyle name="Обычный 6 2 3 10" xfId="285" xr:uid="{00000000-0005-0000-0000-00001F010000}"/>
    <cellStyle name="Обычный 6 2 3 10 2" xfId="723" xr:uid="{00000000-0005-0000-0000-000020010000}"/>
    <cellStyle name="Обычный 6 2 3 11" xfId="456" xr:uid="{00000000-0005-0000-0000-000021010000}"/>
    <cellStyle name="Обычный 6 2 3 11 2" xfId="724" xr:uid="{00000000-0005-0000-0000-000022010000}"/>
    <cellStyle name="Обычный 6 2 3 12" xfId="722" xr:uid="{00000000-0005-0000-0000-000023010000}"/>
    <cellStyle name="Обычный 6 2 3 2" xfId="115" xr:uid="{00000000-0005-0000-0000-000024010000}"/>
    <cellStyle name="Обычный 6 2 3 2 2" xfId="132" xr:uid="{00000000-0005-0000-0000-000025010000}"/>
    <cellStyle name="Обычный 6 2 3 2 2 2" xfId="162" xr:uid="{00000000-0005-0000-0000-000026010000}"/>
    <cellStyle name="Обычный 6 2 3 2 2 2 2" xfId="163" xr:uid="{00000000-0005-0000-0000-000027010000}"/>
    <cellStyle name="Обычный 6 2 3 2 2 2 2 2" xfId="335" xr:uid="{00000000-0005-0000-0000-000028010000}"/>
    <cellStyle name="Обычный 6 2 3 2 2 2 2 2 2" xfId="729" xr:uid="{00000000-0005-0000-0000-000029010000}"/>
    <cellStyle name="Обычный 6 2 3 2 2 2 2 3" xfId="506" xr:uid="{00000000-0005-0000-0000-00002A010000}"/>
    <cellStyle name="Обычный 6 2 3 2 2 2 2 3 2" xfId="730" xr:uid="{00000000-0005-0000-0000-00002B010000}"/>
    <cellStyle name="Обычный 6 2 3 2 2 2 2 4" xfId="728" xr:uid="{00000000-0005-0000-0000-00002C010000}"/>
    <cellStyle name="Обычный 6 2 3 2 2 2 3" xfId="164" xr:uid="{00000000-0005-0000-0000-00002D010000}"/>
    <cellStyle name="Обычный 6 2 3 2 2 2 3 2" xfId="336" xr:uid="{00000000-0005-0000-0000-00002E010000}"/>
    <cellStyle name="Обычный 6 2 3 2 2 2 3 2 2" xfId="732" xr:uid="{00000000-0005-0000-0000-00002F010000}"/>
    <cellStyle name="Обычный 6 2 3 2 2 2 3 3" xfId="507" xr:uid="{00000000-0005-0000-0000-000030010000}"/>
    <cellStyle name="Обычный 6 2 3 2 2 2 3 3 2" xfId="733" xr:uid="{00000000-0005-0000-0000-000031010000}"/>
    <cellStyle name="Обычный 6 2 3 2 2 2 3 4" xfId="731" xr:uid="{00000000-0005-0000-0000-000032010000}"/>
    <cellStyle name="Обычный 6 2 3 2 2 2 4" xfId="334" xr:uid="{00000000-0005-0000-0000-000033010000}"/>
    <cellStyle name="Обычный 6 2 3 2 2 2 4 2" xfId="734" xr:uid="{00000000-0005-0000-0000-000034010000}"/>
    <cellStyle name="Обычный 6 2 3 2 2 2 5" xfId="505" xr:uid="{00000000-0005-0000-0000-000035010000}"/>
    <cellStyle name="Обычный 6 2 3 2 2 2 5 2" xfId="735" xr:uid="{00000000-0005-0000-0000-000036010000}"/>
    <cellStyle name="Обычный 6 2 3 2 2 2 6" xfId="727" xr:uid="{00000000-0005-0000-0000-000037010000}"/>
    <cellStyle name="Обычный 6 2 3 2 2 3" xfId="165" xr:uid="{00000000-0005-0000-0000-000038010000}"/>
    <cellStyle name="Обычный 6 2 3 2 2 3 2" xfId="337" xr:uid="{00000000-0005-0000-0000-000039010000}"/>
    <cellStyle name="Обычный 6 2 3 2 2 3 2 2" xfId="737" xr:uid="{00000000-0005-0000-0000-00003A010000}"/>
    <cellStyle name="Обычный 6 2 3 2 2 3 3" xfId="508" xr:uid="{00000000-0005-0000-0000-00003B010000}"/>
    <cellStyle name="Обычный 6 2 3 2 2 3 3 2" xfId="738" xr:uid="{00000000-0005-0000-0000-00003C010000}"/>
    <cellStyle name="Обычный 6 2 3 2 2 3 4" xfId="736" xr:uid="{00000000-0005-0000-0000-00003D010000}"/>
    <cellStyle name="Обычный 6 2 3 2 2 4" xfId="166" xr:uid="{00000000-0005-0000-0000-00003E010000}"/>
    <cellStyle name="Обычный 6 2 3 2 2 4 2" xfId="338" xr:uid="{00000000-0005-0000-0000-00003F010000}"/>
    <cellStyle name="Обычный 6 2 3 2 2 4 2 2" xfId="740" xr:uid="{00000000-0005-0000-0000-000040010000}"/>
    <cellStyle name="Обычный 6 2 3 2 2 4 3" xfId="509" xr:uid="{00000000-0005-0000-0000-000041010000}"/>
    <cellStyle name="Обычный 6 2 3 2 2 4 3 2" xfId="741" xr:uid="{00000000-0005-0000-0000-000042010000}"/>
    <cellStyle name="Обычный 6 2 3 2 2 4 4" xfId="739" xr:uid="{00000000-0005-0000-0000-000043010000}"/>
    <cellStyle name="Обычный 6 2 3 2 2 5" xfId="304" xr:uid="{00000000-0005-0000-0000-000044010000}"/>
    <cellStyle name="Обычный 6 2 3 2 2 5 2" xfId="742" xr:uid="{00000000-0005-0000-0000-000045010000}"/>
    <cellStyle name="Обычный 6 2 3 2 2 6" xfId="475" xr:uid="{00000000-0005-0000-0000-000046010000}"/>
    <cellStyle name="Обычный 6 2 3 2 2 6 2" xfId="743" xr:uid="{00000000-0005-0000-0000-000047010000}"/>
    <cellStyle name="Обычный 6 2 3 2 2 7" xfId="726" xr:uid="{00000000-0005-0000-0000-000048010000}"/>
    <cellStyle name="Обычный 6 2 3 2 3" xfId="134" xr:uid="{00000000-0005-0000-0000-000049010000}"/>
    <cellStyle name="Обычный 6 2 3 2 3 2" xfId="167" xr:uid="{00000000-0005-0000-0000-00004A010000}"/>
    <cellStyle name="Обычный 6 2 3 2 3 2 2" xfId="339" xr:uid="{00000000-0005-0000-0000-00004B010000}"/>
    <cellStyle name="Обычный 6 2 3 2 3 2 2 2" xfId="746" xr:uid="{00000000-0005-0000-0000-00004C010000}"/>
    <cellStyle name="Обычный 6 2 3 2 3 2 3" xfId="510" xr:uid="{00000000-0005-0000-0000-00004D010000}"/>
    <cellStyle name="Обычный 6 2 3 2 3 2 3 2" xfId="747" xr:uid="{00000000-0005-0000-0000-00004E010000}"/>
    <cellStyle name="Обычный 6 2 3 2 3 2 4" xfId="745" xr:uid="{00000000-0005-0000-0000-00004F010000}"/>
    <cellStyle name="Обычный 6 2 3 2 3 3" xfId="168" xr:uid="{00000000-0005-0000-0000-000050010000}"/>
    <cellStyle name="Обычный 6 2 3 2 3 3 2" xfId="340" xr:uid="{00000000-0005-0000-0000-000051010000}"/>
    <cellStyle name="Обычный 6 2 3 2 3 3 2 2" xfId="749" xr:uid="{00000000-0005-0000-0000-000052010000}"/>
    <cellStyle name="Обычный 6 2 3 2 3 3 3" xfId="511" xr:uid="{00000000-0005-0000-0000-000053010000}"/>
    <cellStyle name="Обычный 6 2 3 2 3 3 3 2" xfId="750" xr:uid="{00000000-0005-0000-0000-000054010000}"/>
    <cellStyle name="Обычный 6 2 3 2 3 3 4" xfId="748" xr:uid="{00000000-0005-0000-0000-000055010000}"/>
    <cellStyle name="Обычный 6 2 3 2 3 4" xfId="306" xr:uid="{00000000-0005-0000-0000-000056010000}"/>
    <cellStyle name="Обычный 6 2 3 2 3 4 2" xfId="751" xr:uid="{00000000-0005-0000-0000-000057010000}"/>
    <cellStyle name="Обычный 6 2 3 2 3 5" xfId="477" xr:uid="{00000000-0005-0000-0000-000058010000}"/>
    <cellStyle name="Обычный 6 2 3 2 3 5 2" xfId="752" xr:uid="{00000000-0005-0000-0000-000059010000}"/>
    <cellStyle name="Обычный 6 2 3 2 3 6" xfId="744" xr:uid="{00000000-0005-0000-0000-00005A010000}"/>
    <cellStyle name="Обычный 6 2 3 2 4" xfId="169" xr:uid="{00000000-0005-0000-0000-00005B010000}"/>
    <cellStyle name="Обычный 6 2 3 2 4 2" xfId="341" xr:uid="{00000000-0005-0000-0000-00005C010000}"/>
    <cellStyle name="Обычный 6 2 3 2 4 2 2" xfId="754" xr:uid="{00000000-0005-0000-0000-00005D010000}"/>
    <cellStyle name="Обычный 6 2 3 2 4 3" xfId="512" xr:uid="{00000000-0005-0000-0000-00005E010000}"/>
    <cellStyle name="Обычный 6 2 3 2 4 3 2" xfId="755" xr:uid="{00000000-0005-0000-0000-00005F010000}"/>
    <cellStyle name="Обычный 6 2 3 2 4 4" xfId="753" xr:uid="{00000000-0005-0000-0000-000060010000}"/>
    <cellStyle name="Обычный 6 2 3 2 5" xfId="170" xr:uid="{00000000-0005-0000-0000-000061010000}"/>
    <cellStyle name="Обычный 6 2 3 2 5 2" xfId="342" xr:uid="{00000000-0005-0000-0000-000062010000}"/>
    <cellStyle name="Обычный 6 2 3 2 5 2 2" xfId="757" xr:uid="{00000000-0005-0000-0000-000063010000}"/>
    <cellStyle name="Обычный 6 2 3 2 5 3" xfId="513" xr:uid="{00000000-0005-0000-0000-000064010000}"/>
    <cellStyle name="Обычный 6 2 3 2 5 3 2" xfId="758" xr:uid="{00000000-0005-0000-0000-000065010000}"/>
    <cellStyle name="Обычный 6 2 3 2 5 4" xfId="756" xr:uid="{00000000-0005-0000-0000-000066010000}"/>
    <cellStyle name="Обычный 6 2 3 2 6" xfId="287" xr:uid="{00000000-0005-0000-0000-000067010000}"/>
    <cellStyle name="Обычный 6 2 3 2 6 2" xfId="759" xr:uid="{00000000-0005-0000-0000-000068010000}"/>
    <cellStyle name="Обычный 6 2 3 2 7" xfId="458" xr:uid="{00000000-0005-0000-0000-000069010000}"/>
    <cellStyle name="Обычный 6 2 3 2 7 2" xfId="760" xr:uid="{00000000-0005-0000-0000-00006A010000}"/>
    <cellStyle name="Обычный 6 2 3 2 8" xfId="725" xr:uid="{00000000-0005-0000-0000-00006B010000}"/>
    <cellStyle name="Обычный 6 2 3 3" xfId="130" xr:uid="{00000000-0005-0000-0000-00006C010000}"/>
    <cellStyle name="Обычный 6 2 3 3 2" xfId="171" xr:uid="{00000000-0005-0000-0000-00006D010000}"/>
    <cellStyle name="Обычный 6 2 3 3 2 2" xfId="172" xr:uid="{00000000-0005-0000-0000-00006E010000}"/>
    <cellStyle name="Обычный 6 2 3 3 2 2 2" xfId="344" xr:uid="{00000000-0005-0000-0000-00006F010000}"/>
    <cellStyle name="Обычный 6 2 3 3 2 2 2 2" xfId="764" xr:uid="{00000000-0005-0000-0000-000070010000}"/>
    <cellStyle name="Обычный 6 2 3 3 2 2 3" xfId="515" xr:uid="{00000000-0005-0000-0000-000071010000}"/>
    <cellStyle name="Обычный 6 2 3 3 2 2 3 2" xfId="765" xr:uid="{00000000-0005-0000-0000-000072010000}"/>
    <cellStyle name="Обычный 6 2 3 3 2 2 4" xfId="763" xr:uid="{00000000-0005-0000-0000-000073010000}"/>
    <cellStyle name="Обычный 6 2 3 3 2 3" xfId="173" xr:uid="{00000000-0005-0000-0000-000074010000}"/>
    <cellStyle name="Обычный 6 2 3 3 2 3 2" xfId="345" xr:uid="{00000000-0005-0000-0000-000075010000}"/>
    <cellStyle name="Обычный 6 2 3 3 2 3 2 2" xfId="767" xr:uid="{00000000-0005-0000-0000-000076010000}"/>
    <cellStyle name="Обычный 6 2 3 3 2 3 3" xfId="516" xr:uid="{00000000-0005-0000-0000-000077010000}"/>
    <cellStyle name="Обычный 6 2 3 3 2 3 3 2" xfId="768" xr:uid="{00000000-0005-0000-0000-000078010000}"/>
    <cellStyle name="Обычный 6 2 3 3 2 3 4" xfId="766" xr:uid="{00000000-0005-0000-0000-000079010000}"/>
    <cellStyle name="Обычный 6 2 3 3 2 4" xfId="343" xr:uid="{00000000-0005-0000-0000-00007A010000}"/>
    <cellStyle name="Обычный 6 2 3 3 2 4 2" xfId="769" xr:uid="{00000000-0005-0000-0000-00007B010000}"/>
    <cellStyle name="Обычный 6 2 3 3 2 5" xfId="514" xr:uid="{00000000-0005-0000-0000-00007C010000}"/>
    <cellStyle name="Обычный 6 2 3 3 2 5 2" xfId="770" xr:uid="{00000000-0005-0000-0000-00007D010000}"/>
    <cellStyle name="Обычный 6 2 3 3 2 6" xfId="762" xr:uid="{00000000-0005-0000-0000-00007E010000}"/>
    <cellStyle name="Обычный 6 2 3 3 3" xfId="174" xr:uid="{00000000-0005-0000-0000-00007F010000}"/>
    <cellStyle name="Обычный 6 2 3 3 3 2" xfId="346" xr:uid="{00000000-0005-0000-0000-000080010000}"/>
    <cellStyle name="Обычный 6 2 3 3 3 2 2" xfId="772" xr:uid="{00000000-0005-0000-0000-000081010000}"/>
    <cellStyle name="Обычный 6 2 3 3 3 3" xfId="517" xr:uid="{00000000-0005-0000-0000-000082010000}"/>
    <cellStyle name="Обычный 6 2 3 3 3 3 2" xfId="773" xr:uid="{00000000-0005-0000-0000-000083010000}"/>
    <cellStyle name="Обычный 6 2 3 3 3 4" xfId="771" xr:uid="{00000000-0005-0000-0000-000084010000}"/>
    <cellStyle name="Обычный 6 2 3 3 4" xfId="175" xr:uid="{00000000-0005-0000-0000-000085010000}"/>
    <cellStyle name="Обычный 6 2 3 3 4 2" xfId="347" xr:uid="{00000000-0005-0000-0000-000086010000}"/>
    <cellStyle name="Обычный 6 2 3 3 4 2 2" xfId="775" xr:uid="{00000000-0005-0000-0000-000087010000}"/>
    <cellStyle name="Обычный 6 2 3 3 4 3" xfId="518" xr:uid="{00000000-0005-0000-0000-000088010000}"/>
    <cellStyle name="Обычный 6 2 3 3 4 3 2" xfId="776" xr:uid="{00000000-0005-0000-0000-000089010000}"/>
    <cellStyle name="Обычный 6 2 3 3 4 4" xfId="774" xr:uid="{00000000-0005-0000-0000-00008A010000}"/>
    <cellStyle name="Обычный 6 2 3 3 5" xfId="302" xr:uid="{00000000-0005-0000-0000-00008B010000}"/>
    <cellStyle name="Обычный 6 2 3 3 5 2" xfId="777" xr:uid="{00000000-0005-0000-0000-00008C010000}"/>
    <cellStyle name="Обычный 6 2 3 3 6" xfId="473" xr:uid="{00000000-0005-0000-0000-00008D010000}"/>
    <cellStyle name="Обычный 6 2 3 3 6 2" xfId="778" xr:uid="{00000000-0005-0000-0000-00008E010000}"/>
    <cellStyle name="Обычный 6 2 3 3 7" xfId="761" xr:uid="{00000000-0005-0000-0000-00008F010000}"/>
    <cellStyle name="Обычный 6 2 3 4" xfId="123" xr:uid="{00000000-0005-0000-0000-000090010000}"/>
    <cellStyle name="Обычный 6 2 3 4 2" xfId="176" xr:uid="{00000000-0005-0000-0000-000091010000}"/>
    <cellStyle name="Обычный 6 2 3 4 2 2" xfId="177" xr:uid="{00000000-0005-0000-0000-000092010000}"/>
    <cellStyle name="Обычный 6 2 3 4 2 2 2" xfId="349" xr:uid="{00000000-0005-0000-0000-000093010000}"/>
    <cellStyle name="Обычный 6 2 3 4 2 2 2 2" xfId="782" xr:uid="{00000000-0005-0000-0000-000094010000}"/>
    <cellStyle name="Обычный 6 2 3 4 2 2 3" xfId="520" xr:uid="{00000000-0005-0000-0000-000095010000}"/>
    <cellStyle name="Обычный 6 2 3 4 2 2 3 2" xfId="783" xr:uid="{00000000-0005-0000-0000-000096010000}"/>
    <cellStyle name="Обычный 6 2 3 4 2 2 4" xfId="781" xr:uid="{00000000-0005-0000-0000-000097010000}"/>
    <cellStyle name="Обычный 6 2 3 4 2 3" xfId="178" xr:uid="{00000000-0005-0000-0000-000098010000}"/>
    <cellStyle name="Обычный 6 2 3 4 2 3 2" xfId="350" xr:uid="{00000000-0005-0000-0000-000099010000}"/>
    <cellStyle name="Обычный 6 2 3 4 2 3 2 2" xfId="785" xr:uid="{00000000-0005-0000-0000-00009A010000}"/>
    <cellStyle name="Обычный 6 2 3 4 2 3 3" xfId="521" xr:uid="{00000000-0005-0000-0000-00009B010000}"/>
    <cellStyle name="Обычный 6 2 3 4 2 3 3 2" xfId="786" xr:uid="{00000000-0005-0000-0000-00009C010000}"/>
    <cellStyle name="Обычный 6 2 3 4 2 3 4" xfId="784" xr:uid="{00000000-0005-0000-0000-00009D010000}"/>
    <cellStyle name="Обычный 6 2 3 4 2 4" xfId="348" xr:uid="{00000000-0005-0000-0000-00009E010000}"/>
    <cellStyle name="Обычный 6 2 3 4 2 4 2" xfId="787" xr:uid="{00000000-0005-0000-0000-00009F010000}"/>
    <cellStyle name="Обычный 6 2 3 4 2 5" xfId="519" xr:uid="{00000000-0005-0000-0000-0000A0010000}"/>
    <cellStyle name="Обычный 6 2 3 4 2 5 2" xfId="788" xr:uid="{00000000-0005-0000-0000-0000A1010000}"/>
    <cellStyle name="Обычный 6 2 3 4 2 6" xfId="780" xr:uid="{00000000-0005-0000-0000-0000A2010000}"/>
    <cellStyle name="Обычный 6 2 3 4 3" xfId="179" xr:uid="{00000000-0005-0000-0000-0000A3010000}"/>
    <cellStyle name="Обычный 6 2 3 4 3 2" xfId="351" xr:uid="{00000000-0005-0000-0000-0000A4010000}"/>
    <cellStyle name="Обычный 6 2 3 4 3 2 2" xfId="790" xr:uid="{00000000-0005-0000-0000-0000A5010000}"/>
    <cellStyle name="Обычный 6 2 3 4 3 3" xfId="522" xr:uid="{00000000-0005-0000-0000-0000A6010000}"/>
    <cellStyle name="Обычный 6 2 3 4 3 3 2" xfId="791" xr:uid="{00000000-0005-0000-0000-0000A7010000}"/>
    <cellStyle name="Обычный 6 2 3 4 3 4" xfId="789" xr:uid="{00000000-0005-0000-0000-0000A8010000}"/>
    <cellStyle name="Обычный 6 2 3 4 4" xfId="180" xr:uid="{00000000-0005-0000-0000-0000A9010000}"/>
    <cellStyle name="Обычный 6 2 3 4 4 2" xfId="352" xr:uid="{00000000-0005-0000-0000-0000AA010000}"/>
    <cellStyle name="Обычный 6 2 3 4 4 2 2" xfId="793" xr:uid="{00000000-0005-0000-0000-0000AB010000}"/>
    <cellStyle name="Обычный 6 2 3 4 4 3" xfId="523" xr:uid="{00000000-0005-0000-0000-0000AC010000}"/>
    <cellStyle name="Обычный 6 2 3 4 4 3 2" xfId="794" xr:uid="{00000000-0005-0000-0000-0000AD010000}"/>
    <cellStyle name="Обычный 6 2 3 4 4 4" xfId="792" xr:uid="{00000000-0005-0000-0000-0000AE010000}"/>
    <cellStyle name="Обычный 6 2 3 4 5" xfId="295" xr:uid="{00000000-0005-0000-0000-0000AF010000}"/>
    <cellStyle name="Обычный 6 2 3 4 5 2" xfId="795" xr:uid="{00000000-0005-0000-0000-0000B0010000}"/>
    <cellStyle name="Обычный 6 2 3 4 6" xfId="466" xr:uid="{00000000-0005-0000-0000-0000B1010000}"/>
    <cellStyle name="Обычный 6 2 3 4 6 2" xfId="796" xr:uid="{00000000-0005-0000-0000-0000B2010000}"/>
    <cellStyle name="Обычный 6 2 3 4 7" xfId="779" xr:uid="{00000000-0005-0000-0000-0000B3010000}"/>
    <cellStyle name="Обычный 6 2 3 5" xfId="181" xr:uid="{00000000-0005-0000-0000-0000B4010000}"/>
    <cellStyle name="Обычный 6 2 3 5 2" xfId="182" xr:uid="{00000000-0005-0000-0000-0000B5010000}"/>
    <cellStyle name="Обычный 6 2 3 5 2 2" xfId="354" xr:uid="{00000000-0005-0000-0000-0000B6010000}"/>
    <cellStyle name="Обычный 6 2 3 5 2 2 2" xfId="799" xr:uid="{00000000-0005-0000-0000-0000B7010000}"/>
    <cellStyle name="Обычный 6 2 3 5 2 3" xfId="525" xr:uid="{00000000-0005-0000-0000-0000B8010000}"/>
    <cellStyle name="Обычный 6 2 3 5 2 3 2" xfId="800" xr:uid="{00000000-0005-0000-0000-0000B9010000}"/>
    <cellStyle name="Обычный 6 2 3 5 2 4" xfId="798" xr:uid="{00000000-0005-0000-0000-0000BA010000}"/>
    <cellStyle name="Обычный 6 2 3 5 3" xfId="183" xr:uid="{00000000-0005-0000-0000-0000BB010000}"/>
    <cellStyle name="Обычный 6 2 3 5 3 2" xfId="355" xr:uid="{00000000-0005-0000-0000-0000BC010000}"/>
    <cellStyle name="Обычный 6 2 3 5 3 2 2" xfId="802" xr:uid="{00000000-0005-0000-0000-0000BD010000}"/>
    <cellStyle name="Обычный 6 2 3 5 3 3" xfId="526" xr:uid="{00000000-0005-0000-0000-0000BE010000}"/>
    <cellStyle name="Обычный 6 2 3 5 3 3 2" xfId="803" xr:uid="{00000000-0005-0000-0000-0000BF010000}"/>
    <cellStyle name="Обычный 6 2 3 5 3 4" xfId="801" xr:uid="{00000000-0005-0000-0000-0000C0010000}"/>
    <cellStyle name="Обычный 6 2 3 5 4" xfId="353" xr:uid="{00000000-0005-0000-0000-0000C1010000}"/>
    <cellStyle name="Обычный 6 2 3 5 4 2" xfId="804" xr:uid="{00000000-0005-0000-0000-0000C2010000}"/>
    <cellStyle name="Обычный 6 2 3 5 5" xfId="524" xr:uid="{00000000-0005-0000-0000-0000C3010000}"/>
    <cellStyle name="Обычный 6 2 3 5 5 2" xfId="805" xr:uid="{00000000-0005-0000-0000-0000C4010000}"/>
    <cellStyle name="Обычный 6 2 3 5 6" xfId="797" xr:uid="{00000000-0005-0000-0000-0000C5010000}"/>
    <cellStyle name="Обычный 6 2 3 6" xfId="184" xr:uid="{00000000-0005-0000-0000-0000C6010000}"/>
    <cellStyle name="Обычный 6 2 3 6 2" xfId="356" xr:uid="{00000000-0005-0000-0000-0000C7010000}"/>
    <cellStyle name="Обычный 6 2 3 6 2 2" xfId="807" xr:uid="{00000000-0005-0000-0000-0000C8010000}"/>
    <cellStyle name="Обычный 6 2 3 6 3" xfId="527" xr:uid="{00000000-0005-0000-0000-0000C9010000}"/>
    <cellStyle name="Обычный 6 2 3 6 3 2" xfId="808" xr:uid="{00000000-0005-0000-0000-0000CA010000}"/>
    <cellStyle name="Обычный 6 2 3 6 4" xfId="806" xr:uid="{00000000-0005-0000-0000-0000CB010000}"/>
    <cellStyle name="Обычный 6 2 3 7" xfId="185" xr:uid="{00000000-0005-0000-0000-0000CC010000}"/>
    <cellStyle name="Обычный 6 2 3 7 2" xfId="357" xr:uid="{00000000-0005-0000-0000-0000CD010000}"/>
    <cellStyle name="Обычный 6 2 3 7 2 2" xfId="810" xr:uid="{00000000-0005-0000-0000-0000CE010000}"/>
    <cellStyle name="Обычный 6 2 3 7 3" xfId="528" xr:uid="{00000000-0005-0000-0000-0000CF010000}"/>
    <cellStyle name="Обычный 6 2 3 7 3 2" xfId="811" xr:uid="{00000000-0005-0000-0000-0000D0010000}"/>
    <cellStyle name="Обычный 6 2 3 7 4" xfId="809" xr:uid="{00000000-0005-0000-0000-0000D1010000}"/>
    <cellStyle name="Обычный 6 2 3 8" xfId="186" xr:uid="{00000000-0005-0000-0000-0000D2010000}"/>
    <cellStyle name="Обычный 6 2 3 8 2" xfId="358" xr:uid="{00000000-0005-0000-0000-0000D3010000}"/>
    <cellStyle name="Обычный 6 2 3 8 2 2" xfId="813" xr:uid="{00000000-0005-0000-0000-0000D4010000}"/>
    <cellStyle name="Обычный 6 2 3 8 3" xfId="529" xr:uid="{00000000-0005-0000-0000-0000D5010000}"/>
    <cellStyle name="Обычный 6 2 3 8 3 2" xfId="814" xr:uid="{00000000-0005-0000-0000-0000D6010000}"/>
    <cellStyle name="Обычный 6 2 3 8 4" xfId="812" xr:uid="{00000000-0005-0000-0000-0000D7010000}"/>
    <cellStyle name="Обычный 6 2 3 9" xfId="112" xr:uid="{00000000-0005-0000-0000-0000D8010000}"/>
    <cellStyle name="Обычный 6 2 3 9 2" xfId="815" xr:uid="{00000000-0005-0000-0000-0000D9010000}"/>
    <cellStyle name="Обычный 6 2 4" xfId="127" xr:uid="{00000000-0005-0000-0000-0000DA010000}"/>
    <cellStyle name="Обычный 6 2 4 2" xfId="187" xr:uid="{00000000-0005-0000-0000-0000DB010000}"/>
    <cellStyle name="Обычный 6 2 4 2 2" xfId="188" xr:uid="{00000000-0005-0000-0000-0000DC010000}"/>
    <cellStyle name="Обычный 6 2 4 2 2 2" xfId="360" xr:uid="{00000000-0005-0000-0000-0000DD010000}"/>
    <cellStyle name="Обычный 6 2 4 2 2 2 2" xfId="819" xr:uid="{00000000-0005-0000-0000-0000DE010000}"/>
    <cellStyle name="Обычный 6 2 4 2 2 3" xfId="531" xr:uid="{00000000-0005-0000-0000-0000DF010000}"/>
    <cellStyle name="Обычный 6 2 4 2 2 3 2" xfId="820" xr:uid="{00000000-0005-0000-0000-0000E0010000}"/>
    <cellStyle name="Обычный 6 2 4 2 2 4" xfId="818" xr:uid="{00000000-0005-0000-0000-0000E1010000}"/>
    <cellStyle name="Обычный 6 2 4 2 3" xfId="189" xr:uid="{00000000-0005-0000-0000-0000E2010000}"/>
    <cellStyle name="Обычный 6 2 4 2 3 2" xfId="361" xr:uid="{00000000-0005-0000-0000-0000E3010000}"/>
    <cellStyle name="Обычный 6 2 4 2 3 2 2" xfId="822" xr:uid="{00000000-0005-0000-0000-0000E4010000}"/>
    <cellStyle name="Обычный 6 2 4 2 3 3" xfId="532" xr:uid="{00000000-0005-0000-0000-0000E5010000}"/>
    <cellStyle name="Обычный 6 2 4 2 3 3 2" xfId="823" xr:uid="{00000000-0005-0000-0000-0000E6010000}"/>
    <cellStyle name="Обычный 6 2 4 2 3 4" xfId="821" xr:uid="{00000000-0005-0000-0000-0000E7010000}"/>
    <cellStyle name="Обычный 6 2 4 2 4" xfId="359" xr:uid="{00000000-0005-0000-0000-0000E8010000}"/>
    <cellStyle name="Обычный 6 2 4 2 4 2" xfId="824" xr:uid="{00000000-0005-0000-0000-0000E9010000}"/>
    <cellStyle name="Обычный 6 2 4 2 5" xfId="530" xr:uid="{00000000-0005-0000-0000-0000EA010000}"/>
    <cellStyle name="Обычный 6 2 4 2 5 2" xfId="825" xr:uid="{00000000-0005-0000-0000-0000EB010000}"/>
    <cellStyle name="Обычный 6 2 4 2 6" xfId="817" xr:uid="{00000000-0005-0000-0000-0000EC010000}"/>
    <cellStyle name="Обычный 6 2 4 3" xfId="190" xr:uid="{00000000-0005-0000-0000-0000ED010000}"/>
    <cellStyle name="Обычный 6 2 4 3 2" xfId="362" xr:uid="{00000000-0005-0000-0000-0000EE010000}"/>
    <cellStyle name="Обычный 6 2 4 3 2 2" xfId="827" xr:uid="{00000000-0005-0000-0000-0000EF010000}"/>
    <cellStyle name="Обычный 6 2 4 3 3" xfId="533" xr:uid="{00000000-0005-0000-0000-0000F0010000}"/>
    <cellStyle name="Обычный 6 2 4 3 3 2" xfId="828" xr:uid="{00000000-0005-0000-0000-0000F1010000}"/>
    <cellStyle name="Обычный 6 2 4 3 4" xfId="826" xr:uid="{00000000-0005-0000-0000-0000F2010000}"/>
    <cellStyle name="Обычный 6 2 4 4" xfId="191" xr:uid="{00000000-0005-0000-0000-0000F3010000}"/>
    <cellStyle name="Обычный 6 2 4 4 2" xfId="363" xr:uid="{00000000-0005-0000-0000-0000F4010000}"/>
    <cellStyle name="Обычный 6 2 4 4 2 2" xfId="830" xr:uid="{00000000-0005-0000-0000-0000F5010000}"/>
    <cellStyle name="Обычный 6 2 4 4 3" xfId="534" xr:uid="{00000000-0005-0000-0000-0000F6010000}"/>
    <cellStyle name="Обычный 6 2 4 4 3 2" xfId="831" xr:uid="{00000000-0005-0000-0000-0000F7010000}"/>
    <cellStyle name="Обычный 6 2 4 4 4" xfId="829" xr:uid="{00000000-0005-0000-0000-0000F8010000}"/>
    <cellStyle name="Обычный 6 2 4 5" xfId="299" xr:uid="{00000000-0005-0000-0000-0000F9010000}"/>
    <cellStyle name="Обычный 6 2 4 5 2" xfId="832" xr:uid="{00000000-0005-0000-0000-0000FA010000}"/>
    <cellStyle name="Обычный 6 2 4 6" xfId="470" xr:uid="{00000000-0005-0000-0000-0000FB010000}"/>
    <cellStyle name="Обычный 6 2 4 6 2" xfId="833" xr:uid="{00000000-0005-0000-0000-0000FC010000}"/>
    <cellStyle name="Обычный 6 2 4 7" xfId="816" xr:uid="{00000000-0005-0000-0000-0000FD010000}"/>
    <cellStyle name="Обычный 6 2 5" xfId="120" xr:uid="{00000000-0005-0000-0000-0000FE010000}"/>
    <cellStyle name="Обычный 6 2 5 2" xfId="192" xr:uid="{00000000-0005-0000-0000-0000FF010000}"/>
    <cellStyle name="Обычный 6 2 5 2 2" xfId="193" xr:uid="{00000000-0005-0000-0000-000000020000}"/>
    <cellStyle name="Обычный 6 2 5 2 2 2" xfId="365" xr:uid="{00000000-0005-0000-0000-000001020000}"/>
    <cellStyle name="Обычный 6 2 5 2 2 2 2" xfId="837" xr:uid="{00000000-0005-0000-0000-000002020000}"/>
    <cellStyle name="Обычный 6 2 5 2 2 3" xfId="536" xr:uid="{00000000-0005-0000-0000-000003020000}"/>
    <cellStyle name="Обычный 6 2 5 2 2 3 2" xfId="838" xr:uid="{00000000-0005-0000-0000-000004020000}"/>
    <cellStyle name="Обычный 6 2 5 2 2 4" xfId="836" xr:uid="{00000000-0005-0000-0000-000005020000}"/>
    <cellStyle name="Обычный 6 2 5 2 3" xfId="194" xr:uid="{00000000-0005-0000-0000-000006020000}"/>
    <cellStyle name="Обычный 6 2 5 2 3 2" xfId="366" xr:uid="{00000000-0005-0000-0000-000007020000}"/>
    <cellStyle name="Обычный 6 2 5 2 3 2 2" xfId="840" xr:uid="{00000000-0005-0000-0000-000008020000}"/>
    <cellStyle name="Обычный 6 2 5 2 3 3" xfId="537" xr:uid="{00000000-0005-0000-0000-000009020000}"/>
    <cellStyle name="Обычный 6 2 5 2 3 3 2" xfId="841" xr:uid="{00000000-0005-0000-0000-00000A020000}"/>
    <cellStyle name="Обычный 6 2 5 2 3 4" xfId="839" xr:uid="{00000000-0005-0000-0000-00000B020000}"/>
    <cellStyle name="Обычный 6 2 5 2 4" xfId="364" xr:uid="{00000000-0005-0000-0000-00000C020000}"/>
    <cellStyle name="Обычный 6 2 5 2 4 2" xfId="842" xr:uid="{00000000-0005-0000-0000-00000D020000}"/>
    <cellStyle name="Обычный 6 2 5 2 5" xfId="535" xr:uid="{00000000-0005-0000-0000-00000E020000}"/>
    <cellStyle name="Обычный 6 2 5 2 5 2" xfId="843" xr:uid="{00000000-0005-0000-0000-00000F020000}"/>
    <cellStyle name="Обычный 6 2 5 2 6" xfId="835" xr:uid="{00000000-0005-0000-0000-000010020000}"/>
    <cellStyle name="Обычный 6 2 5 3" xfId="195" xr:uid="{00000000-0005-0000-0000-000011020000}"/>
    <cellStyle name="Обычный 6 2 5 3 2" xfId="367" xr:uid="{00000000-0005-0000-0000-000012020000}"/>
    <cellStyle name="Обычный 6 2 5 3 2 2" xfId="845" xr:uid="{00000000-0005-0000-0000-000013020000}"/>
    <cellStyle name="Обычный 6 2 5 3 3" xfId="538" xr:uid="{00000000-0005-0000-0000-000014020000}"/>
    <cellStyle name="Обычный 6 2 5 3 3 2" xfId="846" xr:uid="{00000000-0005-0000-0000-000015020000}"/>
    <cellStyle name="Обычный 6 2 5 3 4" xfId="844" xr:uid="{00000000-0005-0000-0000-000016020000}"/>
    <cellStyle name="Обычный 6 2 5 4" xfId="196" xr:uid="{00000000-0005-0000-0000-000017020000}"/>
    <cellStyle name="Обычный 6 2 5 4 2" xfId="368" xr:uid="{00000000-0005-0000-0000-000018020000}"/>
    <cellStyle name="Обычный 6 2 5 4 2 2" xfId="848" xr:uid="{00000000-0005-0000-0000-000019020000}"/>
    <cellStyle name="Обычный 6 2 5 4 3" xfId="539" xr:uid="{00000000-0005-0000-0000-00001A020000}"/>
    <cellStyle name="Обычный 6 2 5 4 3 2" xfId="849" xr:uid="{00000000-0005-0000-0000-00001B020000}"/>
    <cellStyle name="Обычный 6 2 5 4 4" xfId="847" xr:uid="{00000000-0005-0000-0000-00001C020000}"/>
    <cellStyle name="Обычный 6 2 5 5" xfId="292" xr:uid="{00000000-0005-0000-0000-00001D020000}"/>
    <cellStyle name="Обычный 6 2 5 5 2" xfId="850" xr:uid="{00000000-0005-0000-0000-00001E020000}"/>
    <cellStyle name="Обычный 6 2 5 6" xfId="463" xr:uid="{00000000-0005-0000-0000-00001F020000}"/>
    <cellStyle name="Обычный 6 2 5 6 2" xfId="851" xr:uid="{00000000-0005-0000-0000-000020020000}"/>
    <cellStyle name="Обычный 6 2 5 7" xfId="834" xr:uid="{00000000-0005-0000-0000-000021020000}"/>
    <cellStyle name="Обычный 6 2 6" xfId="197" xr:uid="{00000000-0005-0000-0000-000022020000}"/>
    <cellStyle name="Обычный 6 2 6 2" xfId="198" xr:uid="{00000000-0005-0000-0000-000023020000}"/>
    <cellStyle name="Обычный 6 2 6 2 2" xfId="370" xr:uid="{00000000-0005-0000-0000-000024020000}"/>
    <cellStyle name="Обычный 6 2 6 2 2 2" xfId="854" xr:uid="{00000000-0005-0000-0000-000025020000}"/>
    <cellStyle name="Обычный 6 2 6 2 3" xfId="541" xr:uid="{00000000-0005-0000-0000-000026020000}"/>
    <cellStyle name="Обычный 6 2 6 2 3 2" xfId="855" xr:uid="{00000000-0005-0000-0000-000027020000}"/>
    <cellStyle name="Обычный 6 2 6 2 4" xfId="853" xr:uid="{00000000-0005-0000-0000-000028020000}"/>
    <cellStyle name="Обычный 6 2 6 3" xfId="199" xr:uid="{00000000-0005-0000-0000-000029020000}"/>
    <cellStyle name="Обычный 6 2 6 3 2" xfId="371" xr:uid="{00000000-0005-0000-0000-00002A020000}"/>
    <cellStyle name="Обычный 6 2 6 3 2 2" xfId="857" xr:uid="{00000000-0005-0000-0000-00002B020000}"/>
    <cellStyle name="Обычный 6 2 6 3 3" xfId="542" xr:uid="{00000000-0005-0000-0000-00002C020000}"/>
    <cellStyle name="Обычный 6 2 6 3 3 2" xfId="858" xr:uid="{00000000-0005-0000-0000-00002D020000}"/>
    <cellStyle name="Обычный 6 2 6 3 4" xfId="856" xr:uid="{00000000-0005-0000-0000-00002E020000}"/>
    <cellStyle name="Обычный 6 2 6 4" xfId="369" xr:uid="{00000000-0005-0000-0000-00002F020000}"/>
    <cellStyle name="Обычный 6 2 6 4 2" xfId="859" xr:uid="{00000000-0005-0000-0000-000030020000}"/>
    <cellStyle name="Обычный 6 2 6 5" xfId="540" xr:uid="{00000000-0005-0000-0000-000031020000}"/>
    <cellStyle name="Обычный 6 2 6 5 2" xfId="860" xr:uid="{00000000-0005-0000-0000-000032020000}"/>
    <cellStyle name="Обычный 6 2 6 6" xfId="852" xr:uid="{00000000-0005-0000-0000-000033020000}"/>
    <cellStyle name="Обычный 6 2 7" xfId="200" xr:uid="{00000000-0005-0000-0000-000034020000}"/>
    <cellStyle name="Обычный 6 2 7 2" xfId="372" xr:uid="{00000000-0005-0000-0000-000035020000}"/>
    <cellStyle name="Обычный 6 2 7 2 2" xfId="862" xr:uid="{00000000-0005-0000-0000-000036020000}"/>
    <cellStyle name="Обычный 6 2 7 3" xfId="543" xr:uid="{00000000-0005-0000-0000-000037020000}"/>
    <cellStyle name="Обычный 6 2 7 3 2" xfId="863" xr:uid="{00000000-0005-0000-0000-000038020000}"/>
    <cellStyle name="Обычный 6 2 7 4" xfId="861" xr:uid="{00000000-0005-0000-0000-000039020000}"/>
    <cellStyle name="Обычный 6 2 8" xfId="201" xr:uid="{00000000-0005-0000-0000-00003A020000}"/>
    <cellStyle name="Обычный 6 2 8 2" xfId="373" xr:uid="{00000000-0005-0000-0000-00003B020000}"/>
    <cellStyle name="Обычный 6 2 8 2 2" xfId="865" xr:uid="{00000000-0005-0000-0000-00003C020000}"/>
    <cellStyle name="Обычный 6 2 8 3" xfId="544" xr:uid="{00000000-0005-0000-0000-00003D020000}"/>
    <cellStyle name="Обычный 6 2 8 3 2" xfId="866" xr:uid="{00000000-0005-0000-0000-00003E020000}"/>
    <cellStyle name="Обычный 6 2 8 4" xfId="864" xr:uid="{00000000-0005-0000-0000-00003F020000}"/>
    <cellStyle name="Обычный 6 2 9" xfId="202" xr:uid="{00000000-0005-0000-0000-000040020000}"/>
    <cellStyle name="Обычный 6 2 9 2" xfId="374" xr:uid="{00000000-0005-0000-0000-000041020000}"/>
    <cellStyle name="Обычный 6 2 9 2 2" xfId="868" xr:uid="{00000000-0005-0000-0000-000042020000}"/>
    <cellStyle name="Обычный 6 2 9 3" xfId="545" xr:uid="{00000000-0005-0000-0000-000043020000}"/>
    <cellStyle name="Обычный 6 2 9 3 2" xfId="869" xr:uid="{00000000-0005-0000-0000-000044020000}"/>
    <cellStyle name="Обычный 6 2 9 4" xfId="867" xr:uid="{00000000-0005-0000-0000-000045020000}"/>
    <cellStyle name="Обычный 6 3" xfId="124" xr:uid="{00000000-0005-0000-0000-000046020000}"/>
    <cellStyle name="Обычный 6 3 2" xfId="203" xr:uid="{00000000-0005-0000-0000-000047020000}"/>
    <cellStyle name="Обычный 6 3 2 2" xfId="204" xr:uid="{00000000-0005-0000-0000-000048020000}"/>
    <cellStyle name="Обычный 6 3 2 2 2" xfId="376" xr:uid="{00000000-0005-0000-0000-000049020000}"/>
    <cellStyle name="Обычный 6 3 2 2 2 2" xfId="873" xr:uid="{00000000-0005-0000-0000-00004A020000}"/>
    <cellStyle name="Обычный 6 3 2 2 3" xfId="547" xr:uid="{00000000-0005-0000-0000-00004B020000}"/>
    <cellStyle name="Обычный 6 3 2 2 3 2" xfId="874" xr:uid="{00000000-0005-0000-0000-00004C020000}"/>
    <cellStyle name="Обычный 6 3 2 2 4" xfId="872" xr:uid="{00000000-0005-0000-0000-00004D020000}"/>
    <cellStyle name="Обычный 6 3 2 3" xfId="205" xr:uid="{00000000-0005-0000-0000-00004E020000}"/>
    <cellStyle name="Обычный 6 3 2 3 2" xfId="377" xr:uid="{00000000-0005-0000-0000-00004F020000}"/>
    <cellStyle name="Обычный 6 3 2 3 2 2" xfId="876" xr:uid="{00000000-0005-0000-0000-000050020000}"/>
    <cellStyle name="Обычный 6 3 2 3 3" xfId="548" xr:uid="{00000000-0005-0000-0000-000051020000}"/>
    <cellStyle name="Обычный 6 3 2 3 3 2" xfId="877" xr:uid="{00000000-0005-0000-0000-000052020000}"/>
    <cellStyle name="Обычный 6 3 2 3 4" xfId="875" xr:uid="{00000000-0005-0000-0000-000053020000}"/>
    <cellStyle name="Обычный 6 3 2 4" xfId="375" xr:uid="{00000000-0005-0000-0000-000054020000}"/>
    <cellStyle name="Обычный 6 3 2 4 2" xfId="878" xr:uid="{00000000-0005-0000-0000-000055020000}"/>
    <cellStyle name="Обычный 6 3 2 5" xfId="546" xr:uid="{00000000-0005-0000-0000-000056020000}"/>
    <cellStyle name="Обычный 6 3 2 5 2" xfId="879" xr:uid="{00000000-0005-0000-0000-000057020000}"/>
    <cellStyle name="Обычный 6 3 2 6" xfId="871" xr:uid="{00000000-0005-0000-0000-000058020000}"/>
    <cellStyle name="Обычный 6 3 3" xfId="206" xr:uid="{00000000-0005-0000-0000-000059020000}"/>
    <cellStyle name="Обычный 6 3 3 2" xfId="378" xr:uid="{00000000-0005-0000-0000-00005A020000}"/>
    <cellStyle name="Обычный 6 3 3 2 2" xfId="881" xr:uid="{00000000-0005-0000-0000-00005B020000}"/>
    <cellStyle name="Обычный 6 3 3 3" xfId="549" xr:uid="{00000000-0005-0000-0000-00005C020000}"/>
    <cellStyle name="Обычный 6 3 3 3 2" xfId="882" xr:uid="{00000000-0005-0000-0000-00005D020000}"/>
    <cellStyle name="Обычный 6 3 3 4" xfId="880" xr:uid="{00000000-0005-0000-0000-00005E020000}"/>
    <cellStyle name="Обычный 6 3 4" xfId="207" xr:uid="{00000000-0005-0000-0000-00005F020000}"/>
    <cellStyle name="Обычный 6 3 4 2" xfId="379" xr:uid="{00000000-0005-0000-0000-000060020000}"/>
    <cellStyle name="Обычный 6 3 4 2 2" xfId="884" xr:uid="{00000000-0005-0000-0000-000061020000}"/>
    <cellStyle name="Обычный 6 3 4 3" xfId="550" xr:uid="{00000000-0005-0000-0000-000062020000}"/>
    <cellStyle name="Обычный 6 3 4 3 2" xfId="885" xr:uid="{00000000-0005-0000-0000-000063020000}"/>
    <cellStyle name="Обычный 6 3 4 4" xfId="883" xr:uid="{00000000-0005-0000-0000-000064020000}"/>
    <cellStyle name="Обычный 6 3 5" xfId="296" xr:uid="{00000000-0005-0000-0000-000065020000}"/>
    <cellStyle name="Обычный 6 3 5 2" xfId="886" xr:uid="{00000000-0005-0000-0000-000066020000}"/>
    <cellStyle name="Обычный 6 3 6" xfId="467" xr:uid="{00000000-0005-0000-0000-000067020000}"/>
    <cellStyle name="Обычный 6 3 6 2" xfId="887" xr:uid="{00000000-0005-0000-0000-000068020000}"/>
    <cellStyle name="Обычный 6 3 7" xfId="870" xr:uid="{00000000-0005-0000-0000-000069020000}"/>
    <cellStyle name="Обычный 6 4" xfId="117" xr:uid="{00000000-0005-0000-0000-00006A020000}"/>
    <cellStyle name="Обычный 6 4 2" xfId="208" xr:uid="{00000000-0005-0000-0000-00006B020000}"/>
    <cellStyle name="Обычный 6 4 2 2" xfId="209" xr:uid="{00000000-0005-0000-0000-00006C020000}"/>
    <cellStyle name="Обычный 6 4 2 2 2" xfId="381" xr:uid="{00000000-0005-0000-0000-00006D020000}"/>
    <cellStyle name="Обычный 6 4 2 2 2 2" xfId="891" xr:uid="{00000000-0005-0000-0000-00006E020000}"/>
    <cellStyle name="Обычный 6 4 2 2 3" xfId="552" xr:uid="{00000000-0005-0000-0000-00006F020000}"/>
    <cellStyle name="Обычный 6 4 2 2 3 2" xfId="892" xr:uid="{00000000-0005-0000-0000-000070020000}"/>
    <cellStyle name="Обычный 6 4 2 2 4" xfId="890" xr:uid="{00000000-0005-0000-0000-000071020000}"/>
    <cellStyle name="Обычный 6 4 2 3" xfId="210" xr:uid="{00000000-0005-0000-0000-000072020000}"/>
    <cellStyle name="Обычный 6 4 2 3 2" xfId="382" xr:uid="{00000000-0005-0000-0000-000073020000}"/>
    <cellStyle name="Обычный 6 4 2 3 2 2" xfId="894" xr:uid="{00000000-0005-0000-0000-000074020000}"/>
    <cellStyle name="Обычный 6 4 2 3 3" xfId="553" xr:uid="{00000000-0005-0000-0000-000075020000}"/>
    <cellStyle name="Обычный 6 4 2 3 3 2" xfId="895" xr:uid="{00000000-0005-0000-0000-000076020000}"/>
    <cellStyle name="Обычный 6 4 2 3 4" xfId="893" xr:uid="{00000000-0005-0000-0000-000077020000}"/>
    <cellStyle name="Обычный 6 4 2 4" xfId="380" xr:uid="{00000000-0005-0000-0000-000078020000}"/>
    <cellStyle name="Обычный 6 4 2 4 2" xfId="896" xr:uid="{00000000-0005-0000-0000-000079020000}"/>
    <cellStyle name="Обычный 6 4 2 5" xfId="551" xr:uid="{00000000-0005-0000-0000-00007A020000}"/>
    <cellStyle name="Обычный 6 4 2 5 2" xfId="897" xr:uid="{00000000-0005-0000-0000-00007B020000}"/>
    <cellStyle name="Обычный 6 4 2 6" xfId="889" xr:uid="{00000000-0005-0000-0000-00007C020000}"/>
    <cellStyle name="Обычный 6 4 3" xfId="211" xr:uid="{00000000-0005-0000-0000-00007D020000}"/>
    <cellStyle name="Обычный 6 4 3 2" xfId="383" xr:uid="{00000000-0005-0000-0000-00007E020000}"/>
    <cellStyle name="Обычный 6 4 3 2 2" xfId="899" xr:uid="{00000000-0005-0000-0000-00007F020000}"/>
    <cellStyle name="Обычный 6 4 3 3" xfId="554" xr:uid="{00000000-0005-0000-0000-000080020000}"/>
    <cellStyle name="Обычный 6 4 3 3 2" xfId="900" xr:uid="{00000000-0005-0000-0000-000081020000}"/>
    <cellStyle name="Обычный 6 4 3 4" xfId="898" xr:uid="{00000000-0005-0000-0000-000082020000}"/>
    <cellStyle name="Обычный 6 4 4" xfId="212" xr:uid="{00000000-0005-0000-0000-000083020000}"/>
    <cellStyle name="Обычный 6 4 4 2" xfId="384" xr:uid="{00000000-0005-0000-0000-000084020000}"/>
    <cellStyle name="Обычный 6 4 4 2 2" xfId="902" xr:uid="{00000000-0005-0000-0000-000085020000}"/>
    <cellStyle name="Обычный 6 4 4 3" xfId="555" xr:uid="{00000000-0005-0000-0000-000086020000}"/>
    <cellStyle name="Обычный 6 4 4 3 2" xfId="903" xr:uid="{00000000-0005-0000-0000-000087020000}"/>
    <cellStyle name="Обычный 6 4 4 4" xfId="901" xr:uid="{00000000-0005-0000-0000-000088020000}"/>
    <cellStyle name="Обычный 6 4 5" xfId="289" xr:uid="{00000000-0005-0000-0000-000089020000}"/>
    <cellStyle name="Обычный 6 4 5 2" xfId="904" xr:uid="{00000000-0005-0000-0000-00008A020000}"/>
    <cellStyle name="Обычный 6 4 6" xfId="460" xr:uid="{00000000-0005-0000-0000-00008B020000}"/>
    <cellStyle name="Обычный 6 4 6 2" xfId="905" xr:uid="{00000000-0005-0000-0000-00008C020000}"/>
    <cellStyle name="Обычный 6 4 7" xfId="888" xr:uid="{00000000-0005-0000-0000-00008D020000}"/>
    <cellStyle name="Обычный 6 5" xfId="213" xr:uid="{00000000-0005-0000-0000-00008E020000}"/>
    <cellStyle name="Обычный 6 5 2" xfId="214" xr:uid="{00000000-0005-0000-0000-00008F020000}"/>
    <cellStyle name="Обычный 6 5 2 2" xfId="386" xr:uid="{00000000-0005-0000-0000-000090020000}"/>
    <cellStyle name="Обычный 6 5 2 2 2" xfId="908" xr:uid="{00000000-0005-0000-0000-000091020000}"/>
    <cellStyle name="Обычный 6 5 2 3" xfId="557" xr:uid="{00000000-0005-0000-0000-000092020000}"/>
    <cellStyle name="Обычный 6 5 2 3 2" xfId="909" xr:uid="{00000000-0005-0000-0000-000093020000}"/>
    <cellStyle name="Обычный 6 5 2 4" xfId="907" xr:uid="{00000000-0005-0000-0000-000094020000}"/>
    <cellStyle name="Обычный 6 5 3" xfId="215" xr:uid="{00000000-0005-0000-0000-000095020000}"/>
    <cellStyle name="Обычный 6 5 3 2" xfId="387" xr:uid="{00000000-0005-0000-0000-000096020000}"/>
    <cellStyle name="Обычный 6 5 3 2 2" xfId="911" xr:uid="{00000000-0005-0000-0000-000097020000}"/>
    <cellStyle name="Обычный 6 5 3 3" xfId="558" xr:uid="{00000000-0005-0000-0000-000098020000}"/>
    <cellStyle name="Обычный 6 5 3 3 2" xfId="912" xr:uid="{00000000-0005-0000-0000-000099020000}"/>
    <cellStyle name="Обычный 6 5 3 4" xfId="910" xr:uid="{00000000-0005-0000-0000-00009A020000}"/>
    <cellStyle name="Обычный 6 5 4" xfId="385" xr:uid="{00000000-0005-0000-0000-00009B020000}"/>
    <cellStyle name="Обычный 6 5 4 2" xfId="913" xr:uid="{00000000-0005-0000-0000-00009C020000}"/>
    <cellStyle name="Обычный 6 5 5" xfId="556" xr:uid="{00000000-0005-0000-0000-00009D020000}"/>
    <cellStyle name="Обычный 6 5 5 2" xfId="914" xr:uid="{00000000-0005-0000-0000-00009E020000}"/>
    <cellStyle name="Обычный 6 5 6" xfId="906" xr:uid="{00000000-0005-0000-0000-00009F020000}"/>
    <cellStyle name="Обычный 6 6" xfId="216" xr:uid="{00000000-0005-0000-0000-0000A0020000}"/>
    <cellStyle name="Обычный 6 6 2" xfId="388" xr:uid="{00000000-0005-0000-0000-0000A1020000}"/>
    <cellStyle name="Обычный 6 6 2 2" xfId="916" xr:uid="{00000000-0005-0000-0000-0000A2020000}"/>
    <cellStyle name="Обычный 6 6 3" xfId="559" xr:uid="{00000000-0005-0000-0000-0000A3020000}"/>
    <cellStyle name="Обычный 6 6 3 2" xfId="917" xr:uid="{00000000-0005-0000-0000-0000A4020000}"/>
    <cellStyle name="Обычный 6 6 4" xfId="915" xr:uid="{00000000-0005-0000-0000-0000A5020000}"/>
    <cellStyle name="Обычный 6 7" xfId="217" xr:uid="{00000000-0005-0000-0000-0000A6020000}"/>
    <cellStyle name="Обычный 6 7 2" xfId="389" xr:uid="{00000000-0005-0000-0000-0000A7020000}"/>
    <cellStyle name="Обычный 6 7 2 2" xfId="919" xr:uid="{00000000-0005-0000-0000-0000A8020000}"/>
    <cellStyle name="Обычный 6 7 3" xfId="560" xr:uid="{00000000-0005-0000-0000-0000A9020000}"/>
    <cellStyle name="Обычный 6 7 3 2" xfId="920" xr:uid="{00000000-0005-0000-0000-0000AA020000}"/>
    <cellStyle name="Обычный 6 7 4" xfId="918" xr:uid="{00000000-0005-0000-0000-0000AB020000}"/>
    <cellStyle name="Обычный 6 8" xfId="218" xr:uid="{00000000-0005-0000-0000-0000AC020000}"/>
    <cellStyle name="Обычный 6 8 2" xfId="390" xr:uid="{00000000-0005-0000-0000-0000AD020000}"/>
    <cellStyle name="Обычный 6 8 2 2" xfId="922" xr:uid="{00000000-0005-0000-0000-0000AE020000}"/>
    <cellStyle name="Обычный 6 8 3" xfId="561" xr:uid="{00000000-0005-0000-0000-0000AF020000}"/>
    <cellStyle name="Обычный 6 8 3 2" xfId="923" xr:uid="{00000000-0005-0000-0000-0000B0020000}"/>
    <cellStyle name="Обычный 6 8 4" xfId="921" xr:uid="{00000000-0005-0000-0000-0000B1020000}"/>
    <cellStyle name="Обычный 6 9" xfId="106" xr:uid="{00000000-0005-0000-0000-0000B2020000}"/>
    <cellStyle name="Обычный 6 9 2" xfId="924" xr:uid="{00000000-0005-0000-0000-0000B3020000}"/>
    <cellStyle name="Обычный 7" xfId="54" xr:uid="{00000000-0005-0000-0000-0000B4020000}"/>
    <cellStyle name="Обычный 7 2" xfId="58" xr:uid="{00000000-0005-0000-0000-0000B5020000}"/>
    <cellStyle name="Обычный 7 2 10" xfId="455" xr:uid="{00000000-0005-0000-0000-0000B6020000}"/>
    <cellStyle name="Обычный 7 2 10 2" xfId="926" xr:uid="{00000000-0005-0000-0000-0000B7020000}"/>
    <cellStyle name="Обычный 7 2 11" xfId="925" xr:uid="{00000000-0005-0000-0000-0000B8020000}"/>
    <cellStyle name="Обычный 7 2 2" xfId="129" xr:uid="{00000000-0005-0000-0000-0000B9020000}"/>
    <cellStyle name="Обычный 7 2 2 2" xfId="219" xr:uid="{00000000-0005-0000-0000-0000BA020000}"/>
    <cellStyle name="Обычный 7 2 2 2 2" xfId="220" xr:uid="{00000000-0005-0000-0000-0000BB020000}"/>
    <cellStyle name="Обычный 7 2 2 2 2 2" xfId="392" xr:uid="{00000000-0005-0000-0000-0000BC020000}"/>
    <cellStyle name="Обычный 7 2 2 2 2 2 2" xfId="930" xr:uid="{00000000-0005-0000-0000-0000BD020000}"/>
    <cellStyle name="Обычный 7 2 2 2 2 3" xfId="563" xr:uid="{00000000-0005-0000-0000-0000BE020000}"/>
    <cellStyle name="Обычный 7 2 2 2 2 3 2" xfId="931" xr:uid="{00000000-0005-0000-0000-0000BF020000}"/>
    <cellStyle name="Обычный 7 2 2 2 2 4" xfId="929" xr:uid="{00000000-0005-0000-0000-0000C0020000}"/>
    <cellStyle name="Обычный 7 2 2 2 3" xfId="221" xr:uid="{00000000-0005-0000-0000-0000C1020000}"/>
    <cellStyle name="Обычный 7 2 2 2 3 2" xfId="393" xr:uid="{00000000-0005-0000-0000-0000C2020000}"/>
    <cellStyle name="Обычный 7 2 2 2 3 2 2" xfId="933" xr:uid="{00000000-0005-0000-0000-0000C3020000}"/>
    <cellStyle name="Обычный 7 2 2 2 3 3" xfId="564" xr:uid="{00000000-0005-0000-0000-0000C4020000}"/>
    <cellStyle name="Обычный 7 2 2 2 3 3 2" xfId="934" xr:uid="{00000000-0005-0000-0000-0000C5020000}"/>
    <cellStyle name="Обычный 7 2 2 2 3 4" xfId="932" xr:uid="{00000000-0005-0000-0000-0000C6020000}"/>
    <cellStyle name="Обычный 7 2 2 2 4" xfId="391" xr:uid="{00000000-0005-0000-0000-0000C7020000}"/>
    <cellStyle name="Обычный 7 2 2 2 4 2" xfId="935" xr:uid="{00000000-0005-0000-0000-0000C8020000}"/>
    <cellStyle name="Обычный 7 2 2 2 5" xfId="562" xr:uid="{00000000-0005-0000-0000-0000C9020000}"/>
    <cellStyle name="Обычный 7 2 2 2 5 2" xfId="936" xr:uid="{00000000-0005-0000-0000-0000CA020000}"/>
    <cellStyle name="Обычный 7 2 2 2 6" xfId="928" xr:uid="{00000000-0005-0000-0000-0000CB020000}"/>
    <cellStyle name="Обычный 7 2 2 3" xfId="222" xr:uid="{00000000-0005-0000-0000-0000CC020000}"/>
    <cellStyle name="Обычный 7 2 2 3 2" xfId="394" xr:uid="{00000000-0005-0000-0000-0000CD020000}"/>
    <cellStyle name="Обычный 7 2 2 3 2 2" xfId="938" xr:uid="{00000000-0005-0000-0000-0000CE020000}"/>
    <cellStyle name="Обычный 7 2 2 3 3" xfId="565" xr:uid="{00000000-0005-0000-0000-0000CF020000}"/>
    <cellStyle name="Обычный 7 2 2 3 3 2" xfId="939" xr:uid="{00000000-0005-0000-0000-0000D0020000}"/>
    <cellStyle name="Обычный 7 2 2 3 4" xfId="937" xr:uid="{00000000-0005-0000-0000-0000D1020000}"/>
    <cellStyle name="Обычный 7 2 2 4" xfId="223" xr:uid="{00000000-0005-0000-0000-0000D2020000}"/>
    <cellStyle name="Обычный 7 2 2 4 2" xfId="395" xr:uid="{00000000-0005-0000-0000-0000D3020000}"/>
    <cellStyle name="Обычный 7 2 2 4 2 2" xfId="941" xr:uid="{00000000-0005-0000-0000-0000D4020000}"/>
    <cellStyle name="Обычный 7 2 2 4 3" xfId="566" xr:uid="{00000000-0005-0000-0000-0000D5020000}"/>
    <cellStyle name="Обычный 7 2 2 4 3 2" xfId="942" xr:uid="{00000000-0005-0000-0000-0000D6020000}"/>
    <cellStyle name="Обычный 7 2 2 4 4" xfId="940" xr:uid="{00000000-0005-0000-0000-0000D7020000}"/>
    <cellStyle name="Обычный 7 2 2 5" xfId="301" xr:uid="{00000000-0005-0000-0000-0000D8020000}"/>
    <cellStyle name="Обычный 7 2 2 5 2" xfId="943" xr:uid="{00000000-0005-0000-0000-0000D9020000}"/>
    <cellStyle name="Обычный 7 2 2 6" xfId="472" xr:uid="{00000000-0005-0000-0000-0000DA020000}"/>
    <cellStyle name="Обычный 7 2 2 6 2" xfId="944" xr:uid="{00000000-0005-0000-0000-0000DB020000}"/>
    <cellStyle name="Обычный 7 2 2 7" xfId="927" xr:uid="{00000000-0005-0000-0000-0000DC020000}"/>
    <cellStyle name="Обычный 7 2 3" xfId="122" xr:uid="{00000000-0005-0000-0000-0000DD020000}"/>
    <cellStyle name="Обычный 7 2 3 2" xfId="224" xr:uid="{00000000-0005-0000-0000-0000DE020000}"/>
    <cellStyle name="Обычный 7 2 3 2 2" xfId="225" xr:uid="{00000000-0005-0000-0000-0000DF020000}"/>
    <cellStyle name="Обычный 7 2 3 2 2 2" xfId="397" xr:uid="{00000000-0005-0000-0000-0000E0020000}"/>
    <cellStyle name="Обычный 7 2 3 2 2 2 2" xfId="948" xr:uid="{00000000-0005-0000-0000-0000E1020000}"/>
    <cellStyle name="Обычный 7 2 3 2 2 3" xfId="568" xr:uid="{00000000-0005-0000-0000-0000E2020000}"/>
    <cellStyle name="Обычный 7 2 3 2 2 3 2" xfId="949" xr:uid="{00000000-0005-0000-0000-0000E3020000}"/>
    <cellStyle name="Обычный 7 2 3 2 2 4" xfId="947" xr:uid="{00000000-0005-0000-0000-0000E4020000}"/>
    <cellStyle name="Обычный 7 2 3 2 3" xfId="226" xr:uid="{00000000-0005-0000-0000-0000E5020000}"/>
    <cellStyle name="Обычный 7 2 3 2 3 2" xfId="398" xr:uid="{00000000-0005-0000-0000-0000E6020000}"/>
    <cellStyle name="Обычный 7 2 3 2 3 2 2" xfId="951" xr:uid="{00000000-0005-0000-0000-0000E7020000}"/>
    <cellStyle name="Обычный 7 2 3 2 3 3" xfId="569" xr:uid="{00000000-0005-0000-0000-0000E8020000}"/>
    <cellStyle name="Обычный 7 2 3 2 3 3 2" xfId="952" xr:uid="{00000000-0005-0000-0000-0000E9020000}"/>
    <cellStyle name="Обычный 7 2 3 2 3 4" xfId="950" xr:uid="{00000000-0005-0000-0000-0000EA020000}"/>
    <cellStyle name="Обычный 7 2 3 2 4" xfId="396" xr:uid="{00000000-0005-0000-0000-0000EB020000}"/>
    <cellStyle name="Обычный 7 2 3 2 4 2" xfId="953" xr:uid="{00000000-0005-0000-0000-0000EC020000}"/>
    <cellStyle name="Обычный 7 2 3 2 5" xfId="567" xr:uid="{00000000-0005-0000-0000-0000ED020000}"/>
    <cellStyle name="Обычный 7 2 3 2 5 2" xfId="954" xr:uid="{00000000-0005-0000-0000-0000EE020000}"/>
    <cellStyle name="Обычный 7 2 3 2 6" xfId="946" xr:uid="{00000000-0005-0000-0000-0000EF020000}"/>
    <cellStyle name="Обычный 7 2 3 3" xfId="227" xr:uid="{00000000-0005-0000-0000-0000F0020000}"/>
    <cellStyle name="Обычный 7 2 3 3 2" xfId="399" xr:uid="{00000000-0005-0000-0000-0000F1020000}"/>
    <cellStyle name="Обычный 7 2 3 3 2 2" xfId="956" xr:uid="{00000000-0005-0000-0000-0000F2020000}"/>
    <cellStyle name="Обычный 7 2 3 3 3" xfId="570" xr:uid="{00000000-0005-0000-0000-0000F3020000}"/>
    <cellStyle name="Обычный 7 2 3 3 3 2" xfId="957" xr:uid="{00000000-0005-0000-0000-0000F4020000}"/>
    <cellStyle name="Обычный 7 2 3 3 4" xfId="955" xr:uid="{00000000-0005-0000-0000-0000F5020000}"/>
    <cellStyle name="Обычный 7 2 3 4" xfId="228" xr:uid="{00000000-0005-0000-0000-0000F6020000}"/>
    <cellStyle name="Обычный 7 2 3 4 2" xfId="400" xr:uid="{00000000-0005-0000-0000-0000F7020000}"/>
    <cellStyle name="Обычный 7 2 3 4 2 2" xfId="959" xr:uid="{00000000-0005-0000-0000-0000F8020000}"/>
    <cellStyle name="Обычный 7 2 3 4 3" xfId="571" xr:uid="{00000000-0005-0000-0000-0000F9020000}"/>
    <cellStyle name="Обычный 7 2 3 4 3 2" xfId="960" xr:uid="{00000000-0005-0000-0000-0000FA020000}"/>
    <cellStyle name="Обычный 7 2 3 4 4" xfId="958" xr:uid="{00000000-0005-0000-0000-0000FB020000}"/>
    <cellStyle name="Обычный 7 2 3 5" xfId="294" xr:uid="{00000000-0005-0000-0000-0000FC020000}"/>
    <cellStyle name="Обычный 7 2 3 5 2" xfId="961" xr:uid="{00000000-0005-0000-0000-0000FD020000}"/>
    <cellStyle name="Обычный 7 2 3 6" xfId="465" xr:uid="{00000000-0005-0000-0000-0000FE020000}"/>
    <cellStyle name="Обычный 7 2 3 6 2" xfId="962" xr:uid="{00000000-0005-0000-0000-0000FF020000}"/>
    <cellStyle name="Обычный 7 2 3 7" xfId="945" xr:uid="{00000000-0005-0000-0000-000000030000}"/>
    <cellStyle name="Обычный 7 2 4" xfId="229" xr:uid="{00000000-0005-0000-0000-000001030000}"/>
    <cellStyle name="Обычный 7 2 4 2" xfId="230" xr:uid="{00000000-0005-0000-0000-000002030000}"/>
    <cellStyle name="Обычный 7 2 4 2 2" xfId="402" xr:uid="{00000000-0005-0000-0000-000003030000}"/>
    <cellStyle name="Обычный 7 2 4 2 2 2" xfId="965" xr:uid="{00000000-0005-0000-0000-000004030000}"/>
    <cellStyle name="Обычный 7 2 4 2 3" xfId="573" xr:uid="{00000000-0005-0000-0000-000005030000}"/>
    <cellStyle name="Обычный 7 2 4 2 3 2" xfId="966" xr:uid="{00000000-0005-0000-0000-000006030000}"/>
    <cellStyle name="Обычный 7 2 4 2 4" xfId="964" xr:uid="{00000000-0005-0000-0000-000007030000}"/>
    <cellStyle name="Обычный 7 2 4 3" xfId="231" xr:uid="{00000000-0005-0000-0000-000008030000}"/>
    <cellStyle name="Обычный 7 2 4 3 2" xfId="403" xr:uid="{00000000-0005-0000-0000-000009030000}"/>
    <cellStyle name="Обычный 7 2 4 3 2 2" xfId="968" xr:uid="{00000000-0005-0000-0000-00000A030000}"/>
    <cellStyle name="Обычный 7 2 4 3 3" xfId="574" xr:uid="{00000000-0005-0000-0000-00000B030000}"/>
    <cellStyle name="Обычный 7 2 4 3 3 2" xfId="969" xr:uid="{00000000-0005-0000-0000-00000C030000}"/>
    <cellStyle name="Обычный 7 2 4 3 4" xfId="967" xr:uid="{00000000-0005-0000-0000-00000D030000}"/>
    <cellStyle name="Обычный 7 2 4 4" xfId="401" xr:uid="{00000000-0005-0000-0000-00000E030000}"/>
    <cellStyle name="Обычный 7 2 4 4 2" xfId="970" xr:uid="{00000000-0005-0000-0000-00000F030000}"/>
    <cellStyle name="Обычный 7 2 4 5" xfId="572" xr:uid="{00000000-0005-0000-0000-000010030000}"/>
    <cellStyle name="Обычный 7 2 4 5 2" xfId="971" xr:uid="{00000000-0005-0000-0000-000011030000}"/>
    <cellStyle name="Обычный 7 2 4 6" xfId="963" xr:uid="{00000000-0005-0000-0000-000012030000}"/>
    <cellStyle name="Обычный 7 2 5" xfId="232" xr:uid="{00000000-0005-0000-0000-000013030000}"/>
    <cellStyle name="Обычный 7 2 5 2" xfId="404" xr:uid="{00000000-0005-0000-0000-000014030000}"/>
    <cellStyle name="Обычный 7 2 5 2 2" xfId="973" xr:uid="{00000000-0005-0000-0000-000015030000}"/>
    <cellStyle name="Обычный 7 2 5 3" xfId="575" xr:uid="{00000000-0005-0000-0000-000016030000}"/>
    <cellStyle name="Обычный 7 2 5 3 2" xfId="974" xr:uid="{00000000-0005-0000-0000-000017030000}"/>
    <cellStyle name="Обычный 7 2 5 4" xfId="972" xr:uid="{00000000-0005-0000-0000-000018030000}"/>
    <cellStyle name="Обычный 7 2 6" xfId="233" xr:uid="{00000000-0005-0000-0000-000019030000}"/>
    <cellStyle name="Обычный 7 2 6 2" xfId="405" xr:uid="{00000000-0005-0000-0000-00001A030000}"/>
    <cellStyle name="Обычный 7 2 6 2 2" xfId="976" xr:uid="{00000000-0005-0000-0000-00001B030000}"/>
    <cellStyle name="Обычный 7 2 6 3" xfId="576" xr:uid="{00000000-0005-0000-0000-00001C030000}"/>
    <cellStyle name="Обычный 7 2 6 3 2" xfId="977" xr:uid="{00000000-0005-0000-0000-00001D030000}"/>
    <cellStyle name="Обычный 7 2 6 4" xfId="975" xr:uid="{00000000-0005-0000-0000-00001E030000}"/>
    <cellStyle name="Обычный 7 2 7" xfId="234" xr:uid="{00000000-0005-0000-0000-00001F030000}"/>
    <cellStyle name="Обычный 7 2 7 2" xfId="406" xr:uid="{00000000-0005-0000-0000-000020030000}"/>
    <cellStyle name="Обычный 7 2 7 2 2" xfId="979" xr:uid="{00000000-0005-0000-0000-000021030000}"/>
    <cellStyle name="Обычный 7 2 7 3" xfId="577" xr:uid="{00000000-0005-0000-0000-000022030000}"/>
    <cellStyle name="Обычный 7 2 7 3 2" xfId="980" xr:uid="{00000000-0005-0000-0000-000023030000}"/>
    <cellStyle name="Обычный 7 2 7 4" xfId="978" xr:uid="{00000000-0005-0000-0000-000024030000}"/>
    <cellStyle name="Обычный 7 2 8" xfId="111" xr:uid="{00000000-0005-0000-0000-000025030000}"/>
    <cellStyle name="Обычный 7 2 8 2" xfId="981" xr:uid="{00000000-0005-0000-0000-000026030000}"/>
    <cellStyle name="Обычный 7 2 9" xfId="284" xr:uid="{00000000-0005-0000-0000-000027030000}"/>
    <cellStyle name="Обычный 7 2 9 2" xfId="982" xr:uid="{00000000-0005-0000-0000-000028030000}"/>
    <cellStyle name="Обычный 8" xfId="57" xr:uid="{00000000-0005-0000-0000-000029030000}"/>
    <cellStyle name="Обычный 9" xfId="113" xr:uid="{00000000-0005-0000-0000-00002A030000}"/>
    <cellStyle name="Обычный 9 2" xfId="131" xr:uid="{00000000-0005-0000-0000-00002B030000}"/>
    <cellStyle name="Обычный 9 2 2" xfId="235" xr:uid="{00000000-0005-0000-0000-00002C030000}"/>
    <cellStyle name="Обычный 9 2 2 2" xfId="236" xr:uid="{00000000-0005-0000-0000-00002D030000}"/>
    <cellStyle name="Обычный 9 2 2 2 2" xfId="408" xr:uid="{00000000-0005-0000-0000-00002E030000}"/>
    <cellStyle name="Обычный 9 2 2 2 2 2" xfId="987" xr:uid="{00000000-0005-0000-0000-00002F030000}"/>
    <cellStyle name="Обычный 9 2 2 2 3" xfId="579" xr:uid="{00000000-0005-0000-0000-000030030000}"/>
    <cellStyle name="Обычный 9 2 2 2 3 2" xfId="988" xr:uid="{00000000-0005-0000-0000-000031030000}"/>
    <cellStyle name="Обычный 9 2 2 2 4" xfId="986" xr:uid="{00000000-0005-0000-0000-000032030000}"/>
    <cellStyle name="Обычный 9 2 2 3" xfId="237" xr:uid="{00000000-0005-0000-0000-000033030000}"/>
    <cellStyle name="Обычный 9 2 2 3 2" xfId="409" xr:uid="{00000000-0005-0000-0000-000034030000}"/>
    <cellStyle name="Обычный 9 2 2 3 2 2" xfId="990" xr:uid="{00000000-0005-0000-0000-000035030000}"/>
    <cellStyle name="Обычный 9 2 2 3 3" xfId="580" xr:uid="{00000000-0005-0000-0000-000036030000}"/>
    <cellStyle name="Обычный 9 2 2 3 3 2" xfId="991" xr:uid="{00000000-0005-0000-0000-000037030000}"/>
    <cellStyle name="Обычный 9 2 2 3 4" xfId="989" xr:uid="{00000000-0005-0000-0000-000038030000}"/>
    <cellStyle name="Обычный 9 2 2 4" xfId="238" xr:uid="{00000000-0005-0000-0000-000039030000}"/>
    <cellStyle name="Обычный 9 2 2 4 2" xfId="410" xr:uid="{00000000-0005-0000-0000-00003A030000}"/>
    <cellStyle name="Обычный 9 2 2 4 2 2" xfId="993" xr:uid="{00000000-0005-0000-0000-00003B030000}"/>
    <cellStyle name="Обычный 9 2 2 4 3" xfId="581" xr:uid="{00000000-0005-0000-0000-00003C030000}"/>
    <cellStyle name="Обычный 9 2 2 4 3 2" xfId="994" xr:uid="{00000000-0005-0000-0000-00003D030000}"/>
    <cellStyle name="Обычный 9 2 2 4 4" xfId="992" xr:uid="{00000000-0005-0000-0000-00003E030000}"/>
    <cellStyle name="Обычный 9 2 2 5" xfId="407" xr:uid="{00000000-0005-0000-0000-00003F030000}"/>
    <cellStyle name="Обычный 9 2 2 5 2" xfId="995" xr:uid="{00000000-0005-0000-0000-000040030000}"/>
    <cellStyle name="Обычный 9 2 2 6" xfId="578" xr:uid="{00000000-0005-0000-0000-000041030000}"/>
    <cellStyle name="Обычный 9 2 2 6 2" xfId="996" xr:uid="{00000000-0005-0000-0000-000042030000}"/>
    <cellStyle name="Обычный 9 2 2 7" xfId="985" xr:uid="{00000000-0005-0000-0000-000043030000}"/>
    <cellStyle name="Обычный 9 2 3" xfId="239" xr:uid="{00000000-0005-0000-0000-000044030000}"/>
    <cellStyle name="Обычный 9 2 3 2" xfId="411" xr:uid="{00000000-0005-0000-0000-000045030000}"/>
    <cellStyle name="Обычный 9 2 3 2 2" xfId="998" xr:uid="{00000000-0005-0000-0000-000046030000}"/>
    <cellStyle name="Обычный 9 2 3 3" xfId="582" xr:uid="{00000000-0005-0000-0000-000047030000}"/>
    <cellStyle name="Обычный 9 2 3 3 2" xfId="999" xr:uid="{00000000-0005-0000-0000-000048030000}"/>
    <cellStyle name="Обычный 9 2 3 4" xfId="997" xr:uid="{00000000-0005-0000-0000-000049030000}"/>
    <cellStyle name="Обычный 9 2 4" xfId="240" xr:uid="{00000000-0005-0000-0000-00004A030000}"/>
    <cellStyle name="Обычный 9 2 4 2" xfId="412" xr:uid="{00000000-0005-0000-0000-00004B030000}"/>
    <cellStyle name="Обычный 9 2 4 2 2" xfId="1001" xr:uid="{00000000-0005-0000-0000-00004C030000}"/>
    <cellStyle name="Обычный 9 2 4 3" xfId="583" xr:uid="{00000000-0005-0000-0000-00004D030000}"/>
    <cellStyle name="Обычный 9 2 4 3 2" xfId="1002" xr:uid="{00000000-0005-0000-0000-00004E030000}"/>
    <cellStyle name="Обычный 9 2 4 4" xfId="1000" xr:uid="{00000000-0005-0000-0000-00004F030000}"/>
    <cellStyle name="Обычный 9 2 5" xfId="303" xr:uid="{00000000-0005-0000-0000-000050030000}"/>
    <cellStyle name="Обычный 9 2 5 2" xfId="1003" xr:uid="{00000000-0005-0000-0000-000051030000}"/>
    <cellStyle name="Обычный 9 2 6" xfId="474" xr:uid="{00000000-0005-0000-0000-000052030000}"/>
    <cellStyle name="Обычный 9 2 6 2" xfId="1004" xr:uid="{00000000-0005-0000-0000-000053030000}"/>
    <cellStyle name="Обычный 9 2 7" xfId="984" xr:uid="{00000000-0005-0000-0000-000054030000}"/>
    <cellStyle name="Обычный 9 3" xfId="136" xr:uid="{00000000-0005-0000-0000-000055030000}"/>
    <cellStyle name="Обычный 9 3 2" xfId="241" xr:uid="{00000000-0005-0000-0000-000056030000}"/>
    <cellStyle name="Обычный 9 3 2 2" xfId="413" xr:uid="{00000000-0005-0000-0000-000057030000}"/>
    <cellStyle name="Обычный 9 3 2 2 2" xfId="1007" xr:uid="{00000000-0005-0000-0000-000058030000}"/>
    <cellStyle name="Обычный 9 3 2 3" xfId="584" xr:uid="{00000000-0005-0000-0000-000059030000}"/>
    <cellStyle name="Обычный 9 3 2 3 2" xfId="1008" xr:uid="{00000000-0005-0000-0000-00005A030000}"/>
    <cellStyle name="Обычный 9 3 2 4" xfId="1006" xr:uid="{00000000-0005-0000-0000-00005B030000}"/>
    <cellStyle name="Обычный 9 3 3" xfId="242" xr:uid="{00000000-0005-0000-0000-00005C030000}"/>
    <cellStyle name="Обычный 9 3 3 2" xfId="414" xr:uid="{00000000-0005-0000-0000-00005D030000}"/>
    <cellStyle name="Обычный 9 3 3 2 2" xfId="1010" xr:uid="{00000000-0005-0000-0000-00005E030000}"/>
    <cellStyle name="Обычный 9 3 3 3" xfId="585" xr:uid="{00000000-0005-0000-0000-00005F030000}"/>
    <cellStyle name="Обычный 9 3 3 3 2" xfId="1011" xr:uid="{00000000-0005-0000-0000-000060030000}"/>
    <cellStyle name="Обычный 9 3 3 4" xfId="1009" xr:uid="{00000000-0005-0000-0000-000061030000}"/>
    <cellStyle name="Обычный 9 3 4" xfId="243" xr:uid="{00000000-0005-0000-0000-000062030000}"/>
    <cellStyle name="Обычный 9 3 4 2" xfId="415" xr:uid="{00000000-0005-0000-0000-000063030000}"/>
    <cellStyle name="Обычный 9 3 4 2 2" xfId="1013" xr:uid="{00000000-0005-0000-0000-000064030000}"/>
    <cellStyle name="Обычный 9 3 4 3" xfId="586" xr:uid="{00000000-0005-0000-0000-000065030000}"/>
    <cellStyle name="Обычный 9 3 4 3 2" xfId="1014" xr:uid="{00000000-0005-0000-0000-000066030000}"/>
    <cellStyle name="Обычный 9 3 4 4" xfId="1012" xr:uid="{00000000-0005-0000-0000-000067030000}"/>
    <cellStyle name="Обычный 9 3 5" xfId="308" xr:uid="{00000000-0005-0000-0000-000068030000}"/>
    <cellStyle name="Обычный 9 3 5 2" xfId="1015" xr:uid="{00000000-0005-0000-0000-000069030000}"/>
    <cellStyle name="Обычный 9 3 6" xfId="479" xr:uid="{00000000-0005-0000-0000-00006A030000}"/>
    <cellStyle name="Обычный 9 3 6 2" xfId="1016" xr:uid="{00000000-0005-0000-0000-00006B030000}"/>
    <cellStyle name="Обычный 9 3 7" xfId="1005" xr:uid="{00000000-0005-0000-0000-00006C030000}"/>
    <cellStyle name="Обычный 9 4" xfId="244" xr:uid="{00000000-0005-0000-0000-00006D030000}"/>
    <cellStyle name="Обычный 9 4 2" xfId="416" xr:uid="{00000000-0005-0000-0000-00006E030000}"/>
    <cellStyle name="Обычный 9 4 2 2" xfId="1018" xr:uid="{00000000-0005-0000-0000-00006F030000}"/>
    <cellStyle name="Обычный 9 4 3" xfId="587" xr:uid="{00000000-0005-0000-0000-000070030000}"/>
    <cellStyle name="Обычный 9 4 3 2" xfId="1019" xr:uid="{00000000-0005-0000-0000-000071030000}"/>
    <cellStyle name="Обычный 9 4 4" xfId="1017" xr:uid="{00000000-0005-0000-0000-000072030000}"/>
    <cellStyle name="Обычный 9 5" xfId="245" xr:uid="{00000000-0005-0000-0000-000073030000}"/>
    <cellStyle name="Обычный 9 5 2" xfId="417" xr:uid="{00000000-0005-0000-0000-000074030000}"/>
    <cellStyle name="Обычный 9 5 2 2" xfId="1021" xr:uid="{00000000-0005-0000-0000-000075030000}"/>
    <cellStyle name="Обычный 9 5 3" xfId="588" xr:uid="{00000000-0005-0000-0000-000076030000}"/>
    <cellStyle name="Обычный 9 5 3 2" xfId="1022" xr:uid="{00000000-0005-0000-0000-000077030000}"/>
    <cellStyle name="Обычный 9 5 4" xfId="1020" xr:uid="{00000000-0005-0000-0000-000078030000}"/>
    <cellStyle name="Обычный 9 6" xfId="286" xr:uid="{00000000-0005-0000-0000-000079030000}"/>
    <cellStyle name="Обычный 9 6 2" xfId="1023" xr:uid="{00000000-0005-0000-0000-00007A030000}"/>
    <cellStyle name="Обычный 9 7" xfId="457" xr:uid="{00000000-0005-0000-0000-00007B030000}"/>
    <cellStyle name="Обычный 9 7 2" xfId="1024" xr:uid="{00000000-0005-0000-0000-00007C030000}"/>
    <cellStyle name="Обычный 9 8" xfId="983" xr:uid="{00000000-0005-0000-0000-00007D030000}"/>
    <cellStyle name="Плохой" xfId="38" builtinId="27" customBuiltin="1"/>
    <cellStyle name="Плохой 2" xfId="95" xr:uid="{00000000-0005-0000-0000-00007F030000}"/>
    <cellStyle name="Пояснение" xfId="39" builtinId="53" customBuiltin="1"/>
    <cellStyle name="Пояснение 2" xfId="96" xr:uid="{00000000-0005-0000-0000-000081030000}"/>
    <cellStyle name="Примечание" xfId="40" builtinId="10" customBuiltin="1"/>
    <cellStyle name="Примечание 2" xfId="97" xr:uid="{00000000-0005-0000-0000-000083030000}"/>
    <cellStyle name="Процентный 2" xfId="103" xr:uid="{00000000-0005-0000-0000-000084030000}"/>
    <cellStyle name="Процентный 3" xfId="104" xr:uid="{00000000-0005-0000-0000-000085030000}"/>
    <cellStyle name="Связанная ячейка" xfId="41" builtinId="24" customBuiltin="1"/>
    <cellStyle name="Связанная ячейка 2" xfId="98" xr:uid="{00000000-0005-0000-0000-000087030000}"/>
    <cellStyle name="Стиль 1" xfId="105" xr:uid="{00000000-0005-0000-0000-000088030000}"/>
    <cellStyle name="Текст предупреждения" xfId="42" builtinId="11" customBuiltin="1"/>
    <cellStyle name="Текст предупреждения 2" xfId="99" xr:uid="{00000000-0005-0000-0000-00008A030000}"/>
    <cellStyle name="Финансовый 2" xfId="49" xr:uid="{00000000-0005-0000-0000-00008B030000}"/>
    <cellStyle name="Финансовый 2 10" xfId="451" xr:uid="{00000000-0005-0000-0000-00008C030000}"/>
    <cellStyle name="Финансовый 2 10 2" xfId="1027" xr:uid="{00000000-0005-0000-0000-00008D030000}"/>
    <cellStyle name="Финансовый 2 11" xfId="1026" xr:uid="{00000000-0005-0000-0000-00008E030000}"/>
    <cellStyle name="Финансовый 2 2" xfId="125" xr:uid="{00000000-0005-0000-0000-00008F030000}"/>
    <cellStyle name="Финансовый 2 2 2" xfId="246" xr:uid="{00000000-0005-0000-0000-000090030000}"/>
    <cellStyle name="Финансовый 2 2 2 2" xfId="247" xr:uid="{00000000-0005-0000-0000-000091030000}"/>
    <cellStyle name="Финансовый 2 2 2 2 2" xfId="50" xr:uid="{00000000-0005-0000-0000-000092030000}"/>
    <cellStyle name="Финансовый 2 2 2 2 3" xfId="419" xr:uid="{00000000-0005-0000-0000-000093030000}"/>
    <cellStyle name="Финансовый 2 2 2 2 3 2" xfId="1031" xr:uid="{00000000-0005-0000-0000-000094030000}"/>
    <cellStyle name="Финансовый 2 2 2 2 4" xfId="590" xr:uid="{00000000-0005-0000-0000-000095030000}"/>
    <cellStyle name="Финансовый 2 2 2 2 4 2" xfId="1032" xr:uid="{00000000-0005-0000-0000-000096030000}"/>
    <cellStyle name="Финансовый 2 2 2 2 5" xfId="1030" xr:uid="{00000000-0005-0000-0000-000097030000}"/>
    <cellStyle name="Финансовый 2 2 2 3" xfId="248" xr:uid="{00000000-0005-0000-0000-000098030000}"/>
    <cellStyle name="Финансовый 2 2 2 3 2" xfId="420" xr:uid="{00000000-0005-0000-0000-000099030000}"/>
    <cellStyle name="Финансовый 2 2 2 3 2 2" xfId="1034" xr:uid="{00000000-0005-0000-0000-00009A030000}"/>
    <cellStyle name="Финансовый 2 2 2 3 3" xfId="591" xr:uid="{00000000-0005-0000-0000-00009B030000}"/>
    <cellStyle name="Финансовый 2 2 2 3 3 2" xfId="1035" xr:uid="{00000000-0005-0000-0000-00009C030000}"/>
    <cellStyle name="Финансовый 2 2 2 3 4" xfId="1033" xr:uid="{00000000-0005-0000-0000-00009D030000}"/>
    <cellStyle name="Финансовый 2 2 2 4" xfId="418" xr:uid="{00000000-0005-0000-0000-00009E030000}"/>
    <cellStyle name="Финансовый 2 2 2 4 2" xfId="1036" xr:uid="{00000000-0005-0000-0000-00009F030000}"/>
    <cellStyle name="Финансовый 2 2 2 5" xfId="589" xr:uid="{00000000-0005-0000-0000-0000A0030000}"/>
    <cellStyle name="Финансовый 2 2 2 5 2" xfId="1037" xr:uid="{00000000-0005-0000-0000-0000A1030000}"/>
    <cellStyle name="Финансовый 2 2 2 6" xfId="1029" xr:uid="{00000000-0005-0000-0000-0000A2030000}"/>
    <cellStyle name="Финансовый 2 2 3" xfId="249" xr:uid="{00000000-0005-0000-0000-0000A3030000}"/>
    <cellStyle name="Финансовый 2 2 3 2" xfId="421" xr:uid="{00000000-0005-0000-0000-0000A4030000}"/>
    <cellStyle name="Финансовый 2 2 3 2 2" xfId="1039" xr:uid="{00000000-0005-0000-0000-0000A5030000}"/>
    <cellStyle name="Финансовый 2 2 3 3" xfId="592" xr:uid="{00000000-0005-0000-0000-0000A6030000}"/>
    <cellStyle name="Финансовый 2 2 3 3 2" xfId="1040" xr:uid="{00000000-0005-0000-0000-0000A7030000}"/>
    <cellStyle name="Финансовый 2 2 3 4" xfId="1038" xr:uid="{00000000-0005-0000-0000-0000A8030000}"/>
    <cellStyle name="Финансовый 2 2 4" xfId="250" xr:uid="{00000000-0005-0000-0000-0000A9030000}"/>
    <cellStyle name="Финансовый 2 2 4 2" xfId="422" xr:uid="{00000000-0005-0000-0000-0000AA030000}"/>
    <cellStyle name="Финансовый 2 2 4 2 2" xfId="1042" xr:uid="{00000000-0005-0000-0000-0000AB030000}"/>
    <cellStyle name="Финансовый 2 2 4 3" xfId="593" xr:uid="{00000000-0005-0000-0000-0000AC030000}"/>
    <cellStyle name="Финансовый 2 2 4 3 2" xfId="1043" xr:uid="{00000000-0005-0000-0000-0000AD030000}"/>
    <cellStyle name="Финансовый 2 2 4 4" xfId="1041" xr:uid="{00000000-0005-0000-0000-0000AE030000}"/>
    <cellStyle name="Финансовый 2 2 5" xfId="297" xr:uid="{00000000-0005-0000-0000-0000AF030000}"/>
    <cellStyle name="Финансовый 2 2 5 2" xfId="1044" xr:uid="{00000000-0005-0000-0000-0000B0030000}"/>
    <cellStyle name="Финансовый 2 2 6" xfId="468" xr:uid="{00000000-0005-0000-0000-0000B1030000}"/>
    <cellStyle name="Финансовый 2 2 6 2" xfId="1045" xr:uid="{00000000-0005-0000-0000-0000B2030000}"/>
    <cellStyle name="Финансовый 2 2 7" xfId="1028" xr:uid="{00000000-0005-0000-0000-0000B3030000}"/>
    <cellStyle name="Финансовый 2 3" xfId="118" xr:uid="{00000000-0005-0000-0000-0000B4030000}"/>
    <cellStyle name="Финансовый 2 3 2" xfId="251" xr:uid="{00000000-0005-0000-0000-0000B5030000}"/>
    <cellStyle name="Финансовый 2 3 2 2" xfId="252" xr:uid="{00000000-0005-0000-0000-0000B6030000}"/>
    <cellStyle name="Финансовый 2 3 2 2 2" xfId="424" xr:uid="{00000000-0005-0000-0000-0000B7030000}"/>
    <cellStyle name="Финансовый 2 3 2 2 2 2" xfId="1049" xr:uid="{00000000-0005-0000-0000-0000B8030000}"/>
    <cellStyle name="Финансовый 2 3 2 2 3" xfId="595" xr:uid="{00000000-0005-0000-0000-0000B9030000}"/>
    <cellStyle name="Финансовый 2 3 2 2 3 2" xfId="1050" xr:uid="{00000000-0005-0000-0000-0000BA030000}"/>
    <cellStyle name="Финансовый 2 3 2 2 4" xfId="1048" xr:uid="{00000000-0005-0000-0000-0000BB030000}"/>
    <cellStyle name="Финансовый 2 3 2 3" xfId="253" xr:uid="{00000000-0005-0000-0000-0000BC030000}"/>
    <cellStyle name="Финансовый 2 3 2 3 2" xfId="425" xr:uid="{00000000-0005-0000-0000-0000BD030000}"/>
    <cellStyle name="Финансовый 2 3 2 3 2 2" xfId="1052" xr:uid="{00000000-0005-0000-0000-0000BE030000}"/>
    <cellStyle name="Финансовый 2 3 2 3 3" xfId="596" xr:uid="{00000000-0005-0000-0000-0000BF030000}"/>
    <cellStyle name="Финансовый 2 3 2 3 3 2" xfId="1053" xr:uid="{00000000-0005-0000-0000-0000C0030000}"/>
    <cellStyle name="Финансовый 2 3 2 3 4" xfId="1051" xr:uid="{00000000-0005-0000-0000-0000C1030000}"/>
    <cellStyle name="Финансовый 2 3 2 4" xfId="423" xr:uid="{00000000-0005-0000-0000-0000C2030000}"/>
    <cellStyle name="Финансовый 2 3 2 4 2" xfId="1054" xr:uid="{00000000-0005-0000-0000-0000C3030000}"/>
    <cellStyle name="Финансовый 2 3 2 5" xfId="594" xr:uid="{00000000-0005-0000-0000-0000C4030000}"/>
    <cellStyle name="Финансовый 2 3 2 5 2" xfId="1055" xr:uid="{00000000-0005-0000-0000-0000C5030000}"/>
    <cellStyle name="Финансовый 2 3 2 6" xfId="1047" xr:uid="{00000000-0005-0000-0000-0000C6030000}"/>
    <cellStyle name="Финансовый 2 3 3" xfId="254" xr:uid="{00000000-0005-0000-0000-0000C7030000}"/>
    <cellStyle name="Финансовый 2 3 3 2" xfId="426" xr:uid="{00000000-0005-0000-0000-0000C8030000}"/>
    <cellStyle name="Финансовый 2 3 3 2 2" xfId="1057" xr:uid="{00000000-0005-0000-0000-0000C9030000}"/>
    <cellStyle name="Финансовый 2 3 3 3" xfId="597" xr:uid="{00000000-0005-0000-0000-0000CA030000}"/>
    <cellStyle name="Финансовый 2 3 3 3 2" xfId="1058" xr:uid="{00000000-0005-0000-0000-0000CB030000}"/>
    <cellStyle name="Финансовый 2 3 3 4" xfId="1056" xr:uid="{00000000-0005-0000-0000-0000CC030000}"/>
    <cellStyle name="Финансовый 2 3 4" xfId="255" xr:uid="{00000000-0005-0000-0000-0000CD030000}"/>
    <cellStyle name="Финансовый 2 3 4 2" xfId="427" xr:uid="{00000000-0005-0000-0000-0000CE030000}"/>
    <cellStyle name="Финансовый 2 3 4 2 2" xfId="1060" xr:uid="{00000000-0005-0000-0000-0000CF030000}"/>
    <cellStyle name="Финансовый 2 3 4 3" xfId="598" xr:uid="{00000000-0005-0000-0000-0000D0030000}"/>
    <cellStyle name="Финансовый 2 3 4 3 2" xfId="1061" xr:uid="{00000000-0005-0000-0000-0000D1030000}"/>
    <cellStyle name="Финансовый 2 3 4 4" xfId="1059" xr:uid="{00000000-0005-0000-0000-0000D2030000}"/>
    <cellStyle name="Финансовый 2 3 5" xfId="290" xr:uid="{00000000-0005-0000-0000-0000D3030000}"/>
    <cellStyle name="Финансовый 2 3 5 2" xfId="1062" xr:uid="{00000000-0005-0000-0000-0000D4030000}"/>
    <cellStyle name="Финансовый 2 3 6" xfId="461" xr:uid="{00000000-0005-0000-0000-0000D5030000}"/>
    <cellStyle name="Финансовый 2 3 6 2" xfId="1063" xr:uid="{00000000-0005-0000-0000-0000D6030000}"/>
    <cellStyle name="Финансовый 2 3 7" xfId="1046" xr:uid="{00000000-0005-0000-0000-0000D7030000}"/>
    <cellStyle name="Финансовый 2 4" xfId="256" xr:uid="{00000000-0005-0000-0000-0000D8030000}"/>
    <cellStyle name="Финансовый 2 4 2" xfId="257" xr:uid="{00000000-0005-0000-0000-0000D9030000}"/>
    <cellStyle name="Финансовый 2 4 2 2" xfId="429" xr:uid="{00000000-0005-0000-0000-0000DA030000}"/>
    <cellStyle name="Финансовый 2 4 2 2 2" xfId="1066" xr:uid="{00000000-0005-0000-0000-0000DB030000}"/>
    <cellStyle name="Финансовый 2 4 2 3" xfId="600" xr:uid="{00000000-0005-0000-0000-0000DC030000}"/>
    <cellStyle name="Финансовый 2 4 2 3 2" xfId="1067" xr:uid="{00000000-0005-0000-0000-0000DD030000}"/>
    <cellStyle name="Финансовый 2 4 2 4" xfId="1065" xr:uid="{00000000-0005-0000-0000-0000DE030000}"/>
    <cellStyle name="Финансовый 2 4 3" xfId="258" xr:uid="{00000000-0005-0000-0000-0000DF030000}"/>
    <cellStyle name="Финансовый 2 4 3 2" xfId="430" xr:uid="{00000000-0005-0000-0000-0000E0030000}"/>
    <cellStyle name="Финансовый 2 4 3 2 2" xfId="1069" xr:uid="{00000000-0005-0000-0000-0000E1030000}"/>
    <cellStyle name="Финансовый 2 4 3 3" xfId="601" xr:uid="{00000000-0005-0000-0000-0000E2030000}"/>
    <cellStyle name="Финансовый 2 4 3 3 2" xfId="1070" xr:uid="{00000000-0005-0000-0000-0000E3030000}"/>
    <cellStyle name="Финансовый 2 4 3 4" xfId="1068" xr:uid="{00000000-0005-0000-0000-0000E4030000}"/>
    <cellStyle name="Финансовый 2 4 4" xfId="428" xr:uid="{00000000-0005-0000-0000-0000E5030000}"/>
    <cellStyle name="Финансовый 2 4 4 2" xfId="1071" xr:uid="{00000000-0005-0000-0000-0000E6030000}"/>
    <cellStyle name="Финансовый 2 4 5" xfId="599" xr:uid="{00000000-0005-0000-0000-0000E7030000}"/>
    <cellStyle name="Финансовый 2 4 5 2" xfId="1072" xr:uid="{00000000-0005-0000-0000-0000E8030000}"/>
    <cellStyle name="Финансовый 2 4 6" xfId="1064" xr:uid="{00000000-0005-0000-0000-0000E9030000}"/>
    <cellStyle name="Финансовый 2 5" xfId="259" xr:uid="{00000000-0005-0000-0000-0000EA030000}"/>
    <cellStyle name="Финансовый 2 5 2" xfId="431" xr:uid="{00000000-0005-0000-0000-0000EB030000}"/>
    <cellStyle name="Финансовый 2 5 2 2" xfId="1074" xr:uid="{00000000-0005-0000-0000-0000EC030000}"/>
    <cellStyle name="Финансовый 2 5 3" xfId="602" xr:uid="{00000000-0005-0000-0000-0000ED030000}"/>
    <cellStyle name="Финансовый 2 5 3 2" xfId="1075" xr:uid="{00000000-0005-0000-0000-0000EE030000}"/>
    <cellStyle name="Финансовый 2 5 4" xfId="1073" xr:uid="{00000000-0005-0000-0000-0000EF030000}"/>
    <cellStyle name="Финансовый 2 6" xfId="260" xr:uid="{00000000-0005-0000-0000-0000F0030000}"/>
    <cellStyle name="Финансовый 2 6 2" xfId="432" xr:uid="{00000000-0005-0000-0000-0000F1030000}"/>
    <cellStyle name="Финансовый 2 6 2 2" xfId="1077" xr:uid="{00000000-0005-0000-0000-0000F2030000}"/>
    <cellStyle name="Финансовый 2 6 3" xfId="603" xr:uid="{00000000-0005-0000-0000-0000F3030000}"/>
    <cellStyle name="Финансовый 2 6 3 2" xfId="1078" xr:uid="{00000000-0005-0000-0000-0000F4030000}"/>
    <cellStyle name="Финансовый 2 6 4" xfId="1076" xr:uid="{00000000-0005-0000-0000-0000F5030000}"/>
    <cellStyle name="Финансовый 2 7" xfId="261" xr:uid="{00000000-0005-0000-0000-0000F6030000}"/>
    <cellStyle name="Финансовый 2 7 2" xfId="433" xr:uid="{00000000-0005-0000-0000-0000F7030000}"/>
    <cellStyle name="Финансовый 2 7 2 2" xfId="1080" xr:uid="{00000000-0005-0000-0000-0000F8030000}"/>
    <cellStyle name="Финансовый 2 7 3" xfId="604" xr:uid="{00000000-0005-0000-0000-0000F9030000}"/>
    <cellStyle name="Финансовый 2 7 3 2" xfId="1081" xr:uid="{00000000-0005-0000-0000-0000FA030000}"/>
    <cellStyle name="Финансовый 2 7 4" xfId="1079" xr:uid="{00000000-0005-0000-0000-0000FB030000}"/>
    <cellStyle name="Финансовый 2 8" xfId="107" xr:uid="{00000000-0005-0000-0000-0000FC030000}"/>
    <cellStyle name="Финансовый 2 8 2" xfId="1082" xr:uid="{00000000-0005-0000-0000-0000FD030000}"/>
    <cellStyle name="Финансовый 2 9" xfId="280" xr:uid="{00000000-0005-0000-0000-0000FE030000}"/>
    <cellStyle name="Финансовый 2 9 2" xfId="1083" xr:uid="{00000000-0005-0000-0000-0000FF030000}"/>
    <cellStyle name="Финансовый 3" xfId="51" xr:uid="{00000000-0005-0000-0000-000000040000}"/>
    <cellStyle name="Финансовый 3 10" xfId="452" xr:uid="{00000000-0005-0000-0000-000001040000}"/>
    <cellStyle name="Финансовый 3 10 2" xfId="1085" xr:uid="{00000000-0005-0000-0000-000002040000}"/>
    <cellStyle name="Финансовый 3 11" xfId="1084" xr:uid="{00000000-0005-0000-0000-000003040000}"/>
    <cellStyle name="Финансовый 3 2" xfId="126" xr:uid="{00000000-0005-0000-0000-000004040000}"/>
    <cellStyle name="Финансовый 3 2 2" xfId="262" xr:uid="{00000000-0005-0000-0000-000005040000}"/>
    <cellStyle name="Финансовый 3 2 2 2" xfId="263" xr:uid="{00000000-0005-0000-0000-000006040000}"/>
    <cellStyle name="Финансовый 3 2 2 2 2" xfId="435" xr:uid="{00000000-0005-0000-0000-000007040000}"/>
    <cellStyle name="Финансовый 3 2 2 2 2 2" xfId="1089" xr:uid="{00000000-0005-0000-0000-000008040000}"/>
    <cellStyle name="Финансовый 3 2 2 2 3" xfId="606" xr:uid="{00000000-0005-0000-0000-000009040000}"/>
    <cellStyle name="Финансовый 3 2 2 2 3 2" xfId="1090" xr:uid="{00000000-0005-0000-0000-00000A040000}"/>
    <cellStyle name="Финансовый 3 2 2 2 4" xfId="1088" xr:uid="{00000000-0005-0000-0000-00000B040000}"/>
    <cellStyle name="Финансовый 3 2 2 3" xfId="264" xr:uid="{00000000-0005-0000-0000-00000C040000}"/>
    <cellStyle name="Финансовый 3 2 2 3 2" xfId="436" xr:uid="{00000000-0005-0000-0000-00000D040000}"/>
    <cellStyle name="Финансовый 3 2 2 3 2 2" xfId="1092" xr:uid="{00000000-0005-0000-0000-00000E040000}"/>
    <cellStyle name="Финансовый 3 2 2 3 3" xfId="607" xr:uid="{00000000-0005-0000-0000-00000F040000}"/>
    <cellStyle name="Финансовый 3 2 2 3 3 2" xfId="1093" xr:uid="{00000000-0005-0000-0000-000010040000}"/>
    <cellStyle name="Финансовый 3 2 2 3 4" xfId="1091" xr:uid="{00000000-0005-0000-0000-000011040000}"/>
    <cellStyle name="Финансовый 3 2 2 4" xfId="434" xr:uid="{00000000-0005-0000-0000-000012040000}"/>
    <cellStyle name="Финансовый 3 2 2 4 2" xfId="1094" xr:uid="{00000000-0005-0000-0000-000013040000}"/>
    <cellStyle name="Финансовый 3 2 2 5" xfId="605" xr:uid="{00000000-0005-0000-0000-000014040000}"/>
    <cellStyle name="Финансовый 3 2 2 5 2" xfId="1095" xr:uid="{00000000-0005-0000-0000-000015040000}"/>
    <cellStyle name="Финансовый 3 2 2 6" xfId="1087" xr:uid="{00000000-0005-0000-0000-000016040000}"/>
    <cellStyle name="Финансовый 3 2 3" xfId="265" xr:uid="{00000000-0005-0000-0000-000017040000}"/>
    <cellStyle name="Финансовый 3 2 3 2" xfId="437" xr:uid="{00000000-0005-0000-0000-000018040000}"/>
    <cellStyle name="Финансовый 3 2 3 2 2" xfId="1097" xr:uid="{00000000-0005-0000-0000-000019040000}"/>
    <cellStyle name="Финансовый 3 2 3 3" xfId="608" xr:uid="{00000000-0005-0000-0000-00001A040000}"/>
    <cellStyle name="Финансовый 3 2 3 3 2" xfId="1098" xr:uid="{00000000-0005-0000-0000-00001B040000}"/>
    <cellStyle name="Финансовый 3 2 3 4" xfId="1096" xr:uid="{00000000-0005-0000-0000-00001C040000}"/>
    <cellStyle name="Финансовый 3 2 4" xfId="266" xr:uid="{00000000-0005-0000-0000-00001D040000}"/>
    <cellStyle name="Финансовый 3 2 4 2" xfId="438" xr:uid="{00000000-0005-0000-0000-00001E040000}"/>
    <cellStyle name="Финансовый 3 2 4 2 2" xfId="1100" xr:uid="{00000000-0005-0000-0000-00001F040000}"/>
    <cellStyle name="Финансовый 3 2 4 3" xfId="609" xr:uid="{00000000-0005-0000-0000-000020040000}"/>
    <cellStyle name="Финансовый 3 2 4 3 2" xfId="1101" xr:uid="{00000000-0005-0000-0000-000021040000}"/>
    <cellStyle name="Финансовый 3 2 4 4" xfId="1099" xr:uid="{00000000-0005-0000-0000-000022040000}"/>
    <cellStyle name="Финансовый 3 2 5" xfId="298" xr:uid="{00000000-0005-0000-0000-000023040000}"/>
    <cellStyle name="Финансовый 3 2 5 2" xfId="1102" xr:uid="{00000000-0005-0000-0000-000024040000}"/>
    <cellStyle name="Финансовый 3 2 6" xfId="469" xr:uid="{00000000-0005-0000-0000-000025040000}"/>
    <cellStyle name="Финансовый 3 2 6 2" xfId="1103" xr:uid="{00000000-0005-0000-0000-000026040000}"/>
    <cellStyle name="Финансовый 3 2 7" xfId="1086" xr:uid="{00000000-0005-0000-0000-000027040000}"/>
    <cellStyle name="Финансовый 3 3" xfId="119" xr:uid="{00000000-0005-0000-0000-000028040000}"/>
    <cellStyle name="Финансовый 3 3 2" xfId="267" xr:uid="{00000000-0005-0000-0000-000029040000}"/>
    <cellStyle name="Финансовый 3 3 2 2" xfId="268" xr:uid="{00000000-0005-0000-0000-00002A040000}"/>
    <cellStyle name="Финансовый 3 3 2 2 2" xfId="440" xr:uid="{00000000-0005-0000-0000-00002B040000}"/>
    <cellStyle name="Финансовый 3 3 2 2 2 2" xfId="1107" xr:uid="{00000000-0005-0000-0000-00002C040000}"/>
    <cellStyle name="Финансовый 3 3 2 2 3" xfId="611" xr:uid="{00000000-0005-0000-0000-00002D040000}"/>
    <cellStyle name="Финансовый 3 3 2 2 3 2" xfId="1108" xr:uid="{00000000-0005-0000-0000-00002E040000}"/>
    <cellStyle name="Финансовый 3 3 2 2 4" xfId="1106" xr:uid="{00000000-0005-0000-0000-00002F040000}"/>
    <cellStyle name="Финансовый 3 3 2 3" xfId="269" xr:uid="{00000000-0005-0000-0000-000030040000}"/>
    <cellStyle name="Финансовый 3 3 2 3 2" xfId="441" xr:uid="{00000000-0005-0000-0000-000031040000}"/>
    <cellStyle name="Финансовый 3 3 2 3 2 2" xfId="1110" xr:uid="{00000000-0005-0000-0000-000032040000}"/>
    <cellStyle name="Финансовый 3 3 2 3 3" xfId="612" xr:uid="{00000000-0005-0000-0000-000033040000}"/>
    <cellStyle name="Финансовый 3 3 2 3 3 2" xfId="1111" xr:uid="{00000000-0005-0000-0000-000034040000}"/>
    <cellStyle name="Финансовый 3 3 2 3 4" xfId="1109" xr:uid="{00000000-0005-0000-0000-000035040000}"/>
    <cellStyle name="Финансовый 3 3 2 4" xfId="439" xr:uid="{00000000-0005-0000-0000-000036040000}"/>
    <cellStyle name="Финансовый 3 3 2 4 2" xfId="1112" xr:uid="{00000000-0005-0000-0000-000037040000}"/>
    <cellStyle name="Финансовый 3 3 2 5" xfId="610" xr:uid="{00000000-0005-0000-0000-000038040000}"/>
    <cellStyle name="Финансовый 3 3 2 5 2" xfId="1113" xr:uid="{00000000-0005-0000-0000-000039040000}"/>
    <cellStyle name="Финансовый 3 3 2 6" xfId="1105" xr:uid="{00000000-0005-0000-0000-00003A040000}"/>
    <cellStyle name="Финансовый 3 3 3" xfId="270" xr:uid="{00000000-0005-0000-0000-00003B040000}"/>
    <cellStyle name="Финансовый 3 3 3 2" xfId="442" xr:uid="{00000000-0005-0000-0000-00003C040000}"/>
    <cellStyle name="Финансовый 3 3 3 2 2" xfId="1115" xr:uid="{00000000-0005-0000-0000-00003D040000}"/>
    <cellStyle name="Финансовый 3 3 3 3" xfId="613" xr:uid="{00000000-0005-0000-0000-00003E040000}"/>
    <cellStyle name="Финансовый 3 3 3 3 2" xfId="1116" xr:uid="{00000000-0005-0000-0000-00003F040000}"/>
    <cellStyle name="Финансовый 3 3 3 4" xfId="1114" xr:uid="{00000000-0005-0000-0000-000040040000}"/>
    <cellStyle name="Финансовый 3 3 4" xfId="271" xr:uid="{00000000-0005-0000-0000-000041040000}"/>
    <cellStyle name="Финансовый 3 3 4 2" xfId="443" xr:uid="{00000000-0005-0000-0000-000042040000}"/>
    <cellStyle name="Финансовый 3 3 4 2 2" xfId="1118" xr:uid="{00000000-0005-0000-0000-000043040000}"/>
    <cellStyle name="Финансовый 3 3 4 3" xfId="614" xr:uid="{00000000-0005-0000-0000-000044040000}"/>
    <cellStyle name="Финансовый 3 3 4 3 2" xfId="1119" xr:uid="{00000000-0005-0000-0000-000045040000}"/>
    <cellStyle name="Финансовый 3 3 4 4" xfId="1117" xr:uid="{00000000-0005-0000-0000-000046040000}"/>
    <cellStyle name="Финансовый 3 3 5" xfId="291" xr:uid="{00000000-0005-0000-0000-000047040000}"/>
    <cellStyle name="Финансовый 3 3 5 2" xfId="1120" xr:uid="{00000000-0005-0000-0000-000048040000}"/>
    <cellStyle name="Финансовый 3 3 6" xfId="462" xr:uid="{00000000-0005-0000-0000-000049040000}"/>
    <cellStyle name="Финансовый 3 3 6 2" xfId="1121" xr:uid="{00000000-0005-0000-0000-00004A040000}"/>
    <cellStyle name="Финансовый 3 3 7" xfId="1104" xr:uid="{00000000-0005-0000-0000-00004B040000}"/>
    <cellStyle name="Финансовый 3 4" xfId="272" xr:uid="{00000000-0005-0000-0000-00004C040000}"/>
    <cellStyle name="Финансовый 3 4 2" xfId="273" xr:uid="{00000000-0005-0000-0000-00004D040000}"/>
    <cellStyle name="Финансовый 3 4 2 2" xfId="445" xr:uid="{00000000-0005-0000-0000-00004E040000}"/>
    <cellStyle name="Финансовый 3 4 2 2 2" xfId="1124" xr:uid="{00000000-0005-0000-0000-00004F040000}"/>
    <cellStyle name="Финансовый 3 4 2 3" xfId="616" xr:uid="{00000000-0005-0000-0000-000050040000}"/>
    <cellStyle name="Финансовый 3 4 2 3 2" xfId="1125" xr:uid="{00000000-0005-0000-0000-000051040000}"/>
    <cellStyle name="Финансовый 3 4 2 4" xfId="1123" xr:uid="{00000000-0005-0000-0000-000052040000}"/>
    <cellStyle name="Финансовый 3 4 3" xfId="274" xr:uid="{00000000-0005-0000-0000-000053040000}"/>
    <cellStyle name="Финансовый 3 4 3 2" xfId="446" xr:uid="{00000000-0005-0000-0000-000054040000}"/>
    <cellStyle name="Финансовый 3 4 3 2 2" xfId="1127" xr:uid="{00000000-0005-0000-0000-000055040000}"/>
    <cellStyle name="Финансовый 3 4 3 3" xfId="617" xr:uid="{00000000-0005-0000-0000-000056040000}"/>
    <cellStyle name="Финансовый 3 4 3 3 2" xfId="1128" xr:uid="{00000000-0005-0000-0000-000057040000}"/>
    <cellStyle name="Финансовый 3 4 3 4" xfId="1126" xr:uid="{00000000-0005-0000-0000-000058040000}"/>
    <cellStyle name="Финансовый 3 4 4" xfId="444" xr:uid="{00000000-0005-0000-0000-000059040000}"/>
    <cellStyle name="Финансовый 3 4 4 2" xfId="1129" xr:uid="{00000000-0005-0000-0000-00005A040000}"/>
    <cellStyle name="Финансовый 3 4 5" xfId="615" xr:uid="{00000000-0005-0000-0000-00005B040000}"/>
    <cellStyle name="Финансовый 3 4 5 2" xfId="1130" xr:uid="{00000000-0005-0000-0000-00005C040000}"/>
    <cellStyle name="Финансовый 3 4 6" xfId="1122" xr:uid="{00000000-0005-0000-0000-00005D040000}"/>
    <cellStyle name="Финансовый 3 5" xfId="275" xr:uid="{00000000-0005-0000-0000-00005E040000}"/>
    <cellStyle name="Финансовый 3 5 2" xfId="447" xr:uid="{00000000-0005-0000-0000-00005F040000}"/>
    <cellStyle name="Финансовый 3 5 2 2" xfId="1132" xr:uid="{00000000-0005-0000-0000-000060040000}"/>
    <cellStyle name="Финансовый 3 5 3" xfId="618" xr:uid="{00000000-0005-0000-0000-000061040000}"/>
    <cellStyle name="Финансовый 3 5 3 2" xfId="1133" xr:uid="{00000000-0005-0000-0000-000062040000}"/>
    <cellStyle name="Финансовый 3 5 4" xfId="1131" xr:uid="{00000000-0005-0000-0000-000063040000}"/>
    <cellStyle name="Финансовый 3 6" xfId="276" xr:uid="{00000000-0005-0000-0000-000064040000}"/>
    <cellStyle name="Финансовый 3 6 2" xfId="448" xr:uid="{00000000-0005-0000-0000-000065040000}"/>
    <cellStyle name="Финансовый 3 6 2 2" xfId="1135" xr:uid="{00000000-0005-0000-0000-000066040000}"/>
    <cellStyle name="Финансовый 3 6 3" xfId="619" xr:uid="{00000000-0005-0000-0000-000067040000}"/>
    <cellStyle name="Финансовый 3 6 3 2" xfId="1136" xr:uid="{00000000-0005-0000-0000-000068040000}"/>
    <cellStyle name="Финансовый 3 6 4" xfId="1134" xr:uid="{00000000-0005-0000-0000-000069040000}"/>
    <cellStyle name="Финансовый 3 7" xfId="277" xr:uid="{00000000-0005-0000-0000-00006A040000}"/>
    <cellStyle name="Финансовый 3 7 2" xfId="449" xr:uid="{00000000-0005-0000-0000-00006B040000}"/>
    <cellStyle name="Финансовый 3 7 2 2" xfId="1138" xr:uid="{00000000-0005-0000-0000-00006C040000}"/>
    <cellStyle name="Финансовый 3 7 3" xfId="620" xr:uid="{00000000-0005-0000-0000-00006D040000}"/>
    <cellStyle name="Финансовый 3 7 3 2" xfId="1139" xr:uid="{00000000-0005-0000-0000-00006E040000}"/>
    <cellStyle name="Финансовый 3 7 4" xfId="1137" xr:uid="{00000000-0005-0000-0000-00006F040000}"/>
    <cellStyle name="Финансовый 3 8" xfId="108" xr:uid="{00000000-0005-0000-0000-000070040000}"/>
    <cellStyle name="Финансовый 3 8 2" xfId="1140" xr:uid="{00000000-0005-0000-0000-000071040000}"/>
    <cellStyle name="Финансовый 3 9" xfId="281" xr:uid="{00000000-0005-0000-0000-000072040000}"/>
    <cellStyle name="Финансовый 3 9 2" xfId="1141" xr:uid="{00000000-0005-0000-0000-000073040000}"/>
    <cellStyle name="Финансовый 4" xfId="1025" xr:uid="{00000000-0005-0000-0000-000074040000}"/>
    <cellStyle name="Хороший" xfId="43" builtinId="26" customBuiltin="1"/>
    <cellStyle name="Хороший 2" xfId="100" xr:uid="{00000000-0005-0000-0000-00007604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88"/>
  <sheetViews>
    <sheetView tabSelected="1" zoomScale="90" zoomScaleNormal="90" zoomScaleSheetLayoutView="80" workbookViewId="0">
      <selection activeCell="I17" sqref="I17"/>
    </sheetView>
  </sheetViews>
  <sheetFormatPr defaultRowHeight="15.75" x14ac:dyDescent="0.25"/>
  <cols>
    <col min="1" max="1" width="10" style="3" customWidth="1"/>
    <col min="2" max="2" width="69.75" style="3" customWidth="1"/>
    <col min="3" max="3" width="13.125" style="3" customWidth="1"/>
    <col min="4" max="4" width="14.125" style="3" hidden="1" customWidth="1"/>
    <col min="5" max="5" width="13.375" style="3" hidden="1" customWidth="1"/>
    <col min="6" max="6" width="9" style="3" hidden="1" customWidth="1"/>
    <col min="7" max="7" width="9.125" style="3" hidden="1" customWidth="1"/>
    <col min="8" max="8" width="10.75" style="3" customWidth="1"/>
    <col min="9" max="9" width="11.625" style="3" customWidth="1"/>
    <col min="10" max="10" width="9.375" style="3" customWidth="1"/>
    <col min="11" max="11" width="10.375" style="3" customWidth="1"/>
    <col min="12" max="12" width="9.375" style="3" customWidth="1"/>
    <col min="13" max="13" width="8.125" style="3" customWidth="1"/>
    <col min="14" max="16" width="9.375" style="3" customWidth="1"/>
    <col min="17" max="17" width="10.875" style="3" customWidth="1"/>
    <col min="18" max="18" width="7.875" style="11" hidden="1" customWidth="1"/>
    <col min="19" max="19" width="9.75" style="11" hidden="1" customWidth="1"/>
    <col min="20" max="20" width="10.75" style="3" customWidth="1"/>
    <col min="21" max="21" width="10.125" style="3" customWidth="1"/>
    <col min="22" max="22" width="45.375" style="3" customWidth="1"/>
    <col min="23" max="23" width="22.75" style="2" customWidth="1"/>
    <col min="24" max="61" width="10.625" style="2" customWidth="1"/>
    <col min="62" max="62" width="12.125" style="2" customWidth="1"/>
    <col min="63" max="63" width="11.5" style="2" customWidth="1"/>
    <col min="64" max="64" width="14.125" style="2" customWidth="1"/>
    <col min="65" max="65" width="15.125" style="2" customWidth="1"/>
    <col min="66" max="66" width="13" style="2" customWidth="1"/>
    <col min="67" max="67" width="11.75" style="2" customWidth="1"/>
    <col min="68" max="68" width="17.5" style="2" customWidth="1"/>
    <col min="69" max="16384" width="9" style="2"/>
  </cols>
  <sheetData>
    <row r="1" spans="1:22" ht="24" customHeight="1" x14ac:dyDescent="0.25">
      <c r="K1" s="24"/>
      <c r="V1" s="7" t="s">
        <v>10</v>
      </c>
    </row>
    <row r="2" spans="1:22" ht="25.5" customHeight="1" x14ac:dyDescent="0.25">
      <c r="K2" s="24"/>
      <c r="V2" s="8" t="s">
        <v>0</v>
      </c>
    </row>
    <row r="3" spans="1:22" ht="19.5" customHeight="1" x14ac:dyDescent="0.25">
      <c r="V3" s="8" t="s">
        <v>46</v>
      </c>
    </row>
    <row r="4" spans="1:22" s="1" customFormat="1" ht="21.75" customHeight="1" x14ac:dyDescent="0.25">
      <c r="A4" s="71" t="s">
        <v>45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</row>
    <row r="5" spans="1:22" s="1" customFormat="1" ht="21.75" customHeight="1" x14ac:dyDescent="0.25">
      <c r="A5" s="72" t="s">
        <v>501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</row>
    <row r="6" spans="1:22" s="1" customFormat="1" ht="29.25" customHeight="1" x14ac:dyDescent="0.25">
      <c r="A6" s="72" t="s">
        <v>137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</row>
    <row r="7" spans="1:22" ht="22.5" customHeight="1" x14ac:dyDescent="0.25">
      <c r="A7" s="73" t="s">
        <v>16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</row>
    <row r="8" spans="1:22" ht="23.25" customHeight="1" x14ac:dyDescent="0.25">
      <c r="A8" s="74" t="s">
        <v>158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</row>
    <row r="9" spans="1:22" ht="20.25" customHeight="1" x14ac:dyDescent="0.25">
      <c r="A9" s="60" t="s">
        <v>500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ht="18" customHeight="1" x14ac:dyDescent="0.25">
      <c r="A10" s="60" t="s">
        <v>148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4"/>
      <c r="V10" s="4"/>
    </row>
    <row r="11" spans="1:22" ht="24.75" customHeight="1" x14ac:dyDescent="0.25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</row>
    <row r="12" spans="1:22" ht="105.75" customHeight="1" x14ac:dyDescent="0.25">
      <c r="A12" s="75" t="s">
        <v>11</v>
      </c>
      <c r="B12" s="61" t="s">
        <v>8</v>
      </c>
      <c r="C12" s="61" t="s">
        <v>2</v>
      </c>
      <c r="D12" s="75" t="s">
        <v>47</v>
      </c>
      <c r="E12" s="75" t="s">
        <v>159</v>
      </c>
      <c r="F12" s="61" t="s">
        <v>160</v>
      </c>
      <c r="G12" s="61"/>
      <c r="H12" s="62" t="s">
        <v>161</v>
      </c>
      <c r="I12" s="63"/>
      <c r="J12" s="63"/>
      <c r="K12" s="63"/>
      <c r="L12" s="63"/>
      <c r="M12" s="63"/>
      <c r="N12" s="63"/>
      <c r="O12" s="63"/>
      <c r="P12" s="63"/>
      <c r="Q12" s="64"/>
      <c r="R12" s="65" t="s">
        <v>49</v>
      </c>
      <c r="S12" s="65"/>
      <c r="T12" s="66" t="s">
        <v>44</v>
      </c>
      <c r="U12" s="67"/>
      <c r="V12" s="75" t="s">
        <v>3</v>
      </c>
    </row>
    <row r="13" spans="1:22" ht="42.75" customHeight="1" x14ac:dyDescent="0.25">
      <c r="A13" s="76"/>
      <c r="B13" s="61"/>
      <c r="C13" s="61"/>
      <c r="D13" s="76"/>
      <c r="E13" s="76"/>
      <c r="F13" s="81" t="s">
        <v>1</v>
      </c>
      <c r="G13" s="81" t="s">
        <v>7</v>
      </c>
      <c r="H13" s="61" t="s">
        <v>6</v>
      </c>
      <c r="I13" s="61"/>
      <c r="J13" s="61" t="s">
        <v>12</v>
      </c>
      <c r="K13" s="61"/>
      <c r="L13" s="61" t="s">
        <v>13</v>
      </c>
      <c r="M13" s="61"/>
      <c r="N13" s="66" t="s">
        <v>14</v>
      </c>
      <c r="O13" s="67"/>
      <c r="P13" s="66" t="s">
        <v>15</v>
      </c>
      <c r="Q13" s="67"/>
      <c r="R13" s="70" t="s">
        <v>1</v>
      </c>
      <c r="S13" s="70" t="s">
        <v>7</v>
      </c>
      <c r="T13" s="79"/>
      <c r="U13" s="80"/>
      <c r="V13" s="76"/>
    </row>
    <row r="14" spans="1:22" ht="51.75" hidden="1" customHeight="1" x14ac:dyDescent="0.25">
      <c r="A14" s="76"/>
      <c r="B14" s="61"/>
      <c r="C14" s="61"/>
      <c r="D14" s="76"/>
      <c r="E14" s="76"/>
      <c r="F14" s="81"/>
      <c r="G14" s="81"/>
      <c r="H14" s="61"/>
      <c r="I14" s="61"/>
      <c r="J14" s="61"/>
      <c r="K14" s="61"/>
      <c r="L14" s="61"/>
      <c r="M14" s="61"/>
      <c r="N14" s="68"/>
      <c r="O14" s="69"/>
      <c r="P14" s="68"/>
      <c r="Q14" s="69"/>
      <c r="R14" s="70"/>
      <c r="S14" s="70"/>
      <c r="T14" s="68"/>
      <c r="U14" s="69"/>
      <c r="V14" s="76"/>
    </row>
    <row r="15" spans="1:22" ht="84.75" customHeight="1" x14ac:dyDescent="0.25">
      <c r="A15" s="77"/>
      <c r="B15" s="61"/>
      <c r="C15" s="61"/>
      <c r="D15" s="77"/>
      <c r="E15" s="77"/>
      <c r="F15" s="81"/>
      <c r="G15" s="81"/>
      <c r="H15" s="52" t="s">
        <v>5</v>
      </c>
      <c r="I15" s="52" t="s">
        <v>9</v>
      </c>
      <c r="J15" s="52" t="s">
        <v>5</v>
      </c>
      <c r="K15" s="52" t="s">
        <v>9</v>
      </c>
      <c r="L15" s="52" t="s">
        <v>5</v>
      </c>
      <c r="M15" s="52" t="s">
        <v>9</v>
      </c>
      <c r="N15" s="54" t="s">
        <v>5</v>
      </c>
      <c r="O15" s="54" t="s">
        <v>9</v>
      </c>
      <c r="P15" s="54" t="s">
        <v>5</v>
      </c>
      <c r="Q15" s="54" t="s">
        <v>9</v>
      </c>
      <c r="R15" s="70"/>
      <c r="S15" s="70"/>
      <c r="T15" s="53" t="s">
        <v>48</v>
      </c>
      <c r="U15" s="53" t="s">
        <v>4</v>
      </c>
      <c r="V15" s="77"/>
    </row>
    <row r="16" spans="1:22" ht="20.25" customHeight="1" x14ac:dyDescent="0.25">
      <c r="A16" s="52">
        <v>1</v>
      </c>
      <c r="B16" s="52">
        <f t="shared" ref="B16:V16" si="0">A16+1</f>
        <v>2</v>
      </c>
      <c r="C16" s="52">
        <f t="shared" si="0"/>
        <v>3</v>
      </c>
      <c r="D16" s="52">
        <f t="shared" si="0"/>
        <v>4</v>
      </c>
      <c r="E16" s="52">
        <f t="shared" si="0"/>
        <v>5</v>
      </c>
      <c r="F16" s="52">
        <f t="shared" si="0"/>
        <v>6</v>
      </c>
      <c r="G16" s="52">
        <f t="shared" si="0"/>
        <v>7</v>
      </c>
      <c r="H16" s="52">
        <f t="shared" si="0"/>
        <v>8</v>
      </c>
      <c r="I16" s="52">
        <f>H16+1</f>
        <v>9</v>
      </c>
      <c r="J16" s="52">
        <f>I16+1</f>
        <v>10</v>
      </c>
      <c r="K16" s="52">
        <f t="shared" si="0"/>
        <v>11</v>
      </c>
      <c r="L16" s="52">
        <f>K16+1</f>
        <v>12</v>
      </c>
      <c r="M16" s="52">
        <f t="shared" si="0"/>
        <v>13</v>
      </c>
      <c r="N16" s="52">
        <f>M16+1</f>
        <v>14</v>
      </c>
      <c r="O16" s="52">
        <f t="shared" si="0"/>
        <v>15</v>
      </c>
      <c r="P16" s="52">
        <f>O16+1</f>
        <v>16</v>
      </c>
      <c r="Q16" s="52">
        <f t="shared" si="0"/>
        <v>17</v>
      </c>
      <c r="R16" s="55">
        <f t="shared" si="0"/>
        <v>18</v>
      </c>
      <c r="S16" s="55">
        <f t="shared" si="0"/>
        <v>19</v>
      </c>
      <c r="T16" s="52">
        <f t="shared" si="0"/>
        <v>20</v>
      </c>
      <c r="U16" s="52">
        <f t="shared" si="0"/>
        <v>21</v>
      </c>
      <c r="V16" s="52">
        <f t="shared" si="0"/>
        <v>22</v>
      </c>
    </row>
    <row r="17" spans="1:22" s="17" customFormat="1" x14ac:dyDescent="0.25">
      <c r="A17" s="25" t="s">
        <v>50</v>
      </c>
      <c r="B17" s="26" t="s">
        <v>17</v>
      </c>
      <c r="C17" s="27" t="s">
        <v>51</v>
      </c>
      <c r="D17" s="13">
        <f>D18+D19+D20+D21+D22+D23</f>
        <v>22.084718768085636</v>
      </c>
      <c r="E17" s="13">
        <v>0</v>
      </c>
      <c r="F17" s="13">
        <f>F18+F19+F20+F21+F22+F23</f>
        <v>22.084718768085636</v>
      </c>
      <c r="G17" s="13">
        <f>H17</f>
        <v>280.09002641282473</v>
      </c>
      <c r="H17" s="13">
        <f>J17+L17+N17+P17</f>
        <v>280.09002641282473</v>
      </c>
      <c r="I17" s="13">
        <f>K17+M17+O17</f>
        <v>168.85741107000001</v>
      </c>
      <c r="J17" s="13">
        <v>16.907038710052497</v>
      </c>
      <c r="K17" s="13">
        <v>35.672249469999997</v>
      </c>
      <c r="L17" s="13">
        <v>88.286149173346729</v>
      </c>
      <c r="M17" s="13">
        <v>69.266312630000016</v>
      </c>
      <c r="N17" s="13">
        <v>122.29515444170799</v>
      </c>
      <c r="O17" s="15">
        <v>63.918848969999999</v>
      </c>
      <c r="P17" s="13">
        <v>52.60168408771753</v>
      </c>
      <c r="Q17" s="21" t="s">
        <v>429</v>
      </c>
      <c r="R17" s="14">
        <f>R18+R19+R20+R21+R22+R23</f>
        <v>8.2097700000000025</v>
      </c>
      <c r="S17" s="14">
        <f>G17-I17</f>
        <v>111.23261534282472</v>
      </c>
      <c r="T17" s="13">
        <f>(K17+M17+O17)-(J17+L17+N17)</f>
        <v>-58.630931255107214</v>
      </c>
      <c r="U17" s="16">
        <f>(K17+M17+O17)/(J17+L17+N17)*100-100</f>
        <v>-25.773158596108104</v>
      </c>
      <c r="V17" s="13" t="s">
        <v>429</v>
      </c>
    </row>
    <row r="18" spans="1:22" s="17" customFormat="1" x14ac:dyDescent="0.25">
      <c r="A18" s="25" t="s">
        <v>52</v>
      </c>
      <c r="B18" s="26" t="s">
        <v>53</v>
      </c>
      <c r="C18" s="27" t="s">
        <v>51</v>
      </c>
      <c r="D18" s="13">
        <f>D25</f>
        <v>9.9029557044239773</v>
      </c>
      <c r="E18" s="13">
        <v>0</v>
      </c>
      <c r="F18" s="13">
        <f>F25</f>
        <v>9.9029557044239773</v>
      </c>
      <c r="G18" s="13">
        <f t="shared" ref="G18:G81" si="1">H18</f>
        <v>70.925138643908937</v>
      </c>
      <c r="H18" s="13">
        <f t="shared" ref="H18:H81" si="2">J18+L18+N18+P18</f>
        <v>70.925138643908937</v>
      </c>
      <c r="I18" s="13">
        <f t="shared" ref="I18:I81" si="3">K18+M18+O18</f>
        <v>76.573490319999991</v>
      </c>
      <c r="J18" s="13">
        <v>7.8646170028566553</v>
      </c>
      <c r="K18" s="13">
        <v>28.438633320000001</v>
      </c>
      <c r="L18" s="13">
        <v>21.013965284800914</v>
      </c>
      <c r="M18" s="13">
        <v>22.120190389999998</v>
      </c>
      <c r="N18" s="13">
        <v>21.013965284800911</v>
      </c>
      <c r="O18" s="15">
        <v>26.014666609999999</v>
      </c>
      <c r="P18" s="13">
        <v>21.032591071450454</v>
      </c>
      <c r="Q18" s="21" t="s">
        <v>429</v>
      </c>
      <c r="R18" s="14">
        <f>R25</f>
        <v>-0.72420999999999935</v>
      </c>
      <c r="S18" s="14">
        <f t="shared" ref="S18:S81" si="4">G18-I18</f>
        <v>-5.6483516760910533</v>
      </c>
      <c r="T18" s="13">
        <f t="shared" ref="T18:T81" si="5">(K18+M18+O18)-(J18+L18+N18)</f>
        <v>26.680942747541508</v>
      </c>
      <c r="U18" s="16">
        <f t="shared" ref="U18:U30" si="6">(K18+M18+O18)/(J18+L18+N18)*100-100</f>
        <v>53.47680975559129</v>
      </c>
      <c r="V18" s="13" t="s">
        <v>429</v>
      </c>
    </row>
    <row r="19" spans="1:22" s="17" customFormat="1" x14ac:dyDescent="0.25">
      <c r="A19" s="25" t="s">
        <v>54</v>
      </c>
      <c r="B19" s="26" t="s">
        <v>55</v>
      </c>
      <c r="C19" s="27" t="s">
        <v>51</v>
      </c>
      <c r="D19" s="13">
        <f>D122</f>
        <v>5.6550333702733653</v>
      </c>
      <c r="E19" s="13">
        <v>0</v>
      </c>
      <c r="F19" s="13">
        <f>F122</f>
        <v>5.6550333702733653</v>
      </c>
      <c r="G19" s="13">
        <f t="shared" si="1"/>
        <v>97.098787264309195</v>
      </c>
      <c r="H19" s="13">
        <f t="shared" si="2"/>
        <v>97.098787264309195</v>
      </c>
      <c r="I19" s="13">
        <f t="shared" si="3"/>
        <v>39.594233990000006</v>
      </c>
      <c r="J19" s="13">
        <v>7.6378311739458375</v>
      </c>
      <c r="K19" s="13">
        <v>2.8547359700000001</v>
      </c>
      <c r="L19" s="13">
        <v>29.75819723332917</v>
      </c>
      <c r="M19" s="13">
        <v>20.811584490000008</v>
      </c>
      <c r="N19" s="13">
        <v>44.707412166063762</v>
      </c>
      <c r="O19" s="15">
        <v>15.92791353</v>
      </c>
      <c r="P19" s="13">
        <v>14.995346690970424</v>
      </c>
      <c r="Q19" s="21" t="s">
        <v>429</v>
      </c>
      <c r="R19" s="14">
        <f>R122</f>
        <v>4.2715300000000003</v>
      </c>
      <c r="S19" s="14">
        <f t="shared" si="4"/>
        <v>57.504553274309188</v>
      </c>
      <c r="T19" s="13">
        <f t="shared" si="5"/>
        <v>-42.509206583338766</v>
      </c>
      <c r="U19" s="16">
        <f t="shared" si="6"/>
        <v>-51.775182972225728</v>
      </c>
      <c r="V19" s="13" t="s">
        <v>429</v>
      </c>
    </row>
    <row r="20" spans="1:22" s="17" customFormat="1" ht="25.5" x14ac:dyDescent="0.25">
      <c r="A20" s="25" t="s">
        <v>56</v>
      </c>
      <c r="B20" s="26" t="s">
        <v>57</v>
      </c>
      <c r="C20" s="27" t="s">
        <v>51</v>
      </c>
      <c r="D20" s="13">
        <v>0</v>
      </c>
      <c r="E20" s="13">
        <v>0</v>
      </c>
      <c r="F20" s="13">
        <v>0</v>
      </c>
      <c r="G20" s="13">
        <f t="shared" si="1"/>
        <v>0</v>
      </c>
      <c r="H20" s="13">
        <f t="shared" si="2"/>
        <v>0</v>
      </c>
      <c r="I20" s="13">
        <f t="shared" si="3"/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5">
        <v>0</v>
      </c>
      <c r="P20" s="13">
        <v>0</v>
      </c>
      <c r="Q20" s="21" t="s">
        <v>429</v>
      </c>
      <c r="R20" s="14">
        <v>0</v>
      </c>
      <c r="S20" s="14">
        <f t="shared" si="4"/>
        <v>0</v>
      </c>
      <c r="T20" s="13">
        <f t="shared" si="5"/>
        <v>0</v>
      </c>
      <c r="U20" s="16">
        <v>0</v>
      </c>
      <c r="V20" s="13" t="s">
        <v>429</v>
      </c>
    </row>
    <row r="21" spans="1:22" s="17" customFormat="1" x14ac:dyDescent="0.25">
      <c r="A21" s="25" t="s">
        <v>58</v>
      </c>
      <c r="B21" s="26" t="s">
        <v>59</v>
      </c>
      <c r="C21" s="27" t="s">
        <v>51</v>
      </c>
      <c r="D21" s="13">
        <f>D224</f>
        <v>4.5285966470970918</v>
      </c>
      <c r="E21" s="13">
        <v>0</v>
      </c>
      <c r="F21" s="13">
        <f>F224</f>
        <v>4.5285966470970918</v>
      </c>
      <c r="G21" s="13">
        <f t="shared" si="1"/>
        <v>77.757497374606601</v>
      </c>
      <c r="H21" s="13">
        <f t="shared" si="2"/>
        <v>77.757497374606601</v>
      </c>
      <c r="I21" s="13">
        <f t="shared" si="3"/>
        <v>35.88324609</v>
      </c>
      <c r="J21" s="13">
        <v>1.4045905332500006</v>
      </c>
      <c r="K21" s="13">
        <v>2.8492510099999997</v>
      </c>
      <c r="L21" s="13">
        <v>28.706010855216647</v>
      </c>
      <c r="M21" s="13">
        <v>11.683764920000002</v>
      </c>
      <c r="N21" s="13">
        <v>31.073149660843313</v>
      </c>
      <c r="O21" s="15">
        <v>21.350230160000002</v>
      </c>
      <c r="P21" s="13">
        <v>16.573746325296646</v>
      </c>
      <c r="Q21" s="21" t="s">
        <v>429</v>
      </c>
      <c r="R21" s="14">
        <f>R224</f>
        <v>3.6013100000000007</v>
      </c>
      <c r="S21" s="14">
        <f t="shared" si="4"/>
        <v>41.874251284606601</v>
      </c>
      <c r="T21" s="13">
        <f t="shared" si="5"/>
        <v>-25.300504959309961</v>
      </c>
      <c r="U21" s="16">
        <f t="shared" si="6"/>
        <v>-41.351673484222083</v>
      </c>
      <c r="V21" s="13" t="s">
        <v>429</v>
      </c>
    </row>
    <row r="22" spans="1:22" s="17" customFormat="1" x14ac:dyDescent="0.25">
      <c r="A22" s="25" t="s">
        <v>60</v>
      </c>
      <c r="B22" s="26" t="s">
        <v>61</v>
      </c>
      <c r="C22" s="27" t="s">
        <v>51</v>
      </c>
      <c r="D22" s="13">
        <v>0</v>
      </c>
      <c r="E22" s="13">
        <v>0</v>
      </c>
      <c r="F22" s="13">
        <v>0</v>
      </c>
      <c r="G22" s="13">
        <f t="shared" si="1"/>
        <v>0</v>
      </c>
      <c r="H22" s="13">
        <f t="shared" si="2"/>
        <v>0</v>
      </c>
      <c r="I22" s="13">
        <f t="shared" si="3"/>
        <v>4.2000000000000003E-2</v>
      </c>
      <c r="J22" s="13">
        <v>0</v>
      </c>
      <c r="K22" s="13">
        <v>0</v>
      </c>
      <c r="L22" s="13">
        <v>0</v>
      </c>
      <c r="M22" s="13">
        <v>4.2000000000000003E-2</v>
      </c>
      <c r="N22" s="13">
        <v>0</v>
      </c>
      <c r="O22" s="15">
        <v>0</v>
      </c>
      <c r="P22" s="13">
        <v>0</v>
      </c>
      <c r="Q22" s="21" t="s">
        <v>429</v>
      </c>
      <c r="R22" s="14">
        <v>0</v>
      </c>
      <c r="S22" s="14">
        <f t="shared" si="4"/>
        <v>-4.2000000000000003E-2</v>
      </c>
      <c r="T22" s="13">
        <f t="shared" si="5"/>
        <v>4.2000000000000003E-2</v>
      </c>
      <c r="U22" s="16">
        <v>0</v>
      </c>
      <c r="V22" s="13" t="s">
        <v>429</v>
      </c>
    </row>
    <row r="23" spans="1:22" s="17" customFormat="1" x14ac:dyDescent="0.25">
      <c r="A23" s="25" t="s">
        <v>62</v>
      </c>
      <c r="B23" s="26" t="s">
        <v>63</v>
      </c>
      <c r="C23" s="27" t="s">
        <v>51</v>
      </c>
      <c r="D23" s="13">
        <f>D262</f>
        <v>1.9981330462911997</v>
      </c>
      <c r="E23" s="13">
        <v>0</v>
      </c>
      <c r="F23" s="13">
        <f>F262</f>
        <v>1.9981330462911997</v>
      </c>
      <c r="G23" s="13">
        <f t="shared" si="1"/>
        <v>34.308603130000002</v>
      </c>
      <c r="H23" s="13">
        <f t="shared" si="2"/>
        <v>34.308603130000002</v>
      </c>
      <c r="I23" s="13">
        <f t="shared" si="3"/>
        <v>16.764440669999999</v>
      </c>
      <c r="J23" s="13">
        <v>0</v>
      </c>
      <c r="K23" s="13">
        <v>1.52962917</v>
      </c>
      <c r="L23" s="13">
        <v>8.8079758000000012</v>
      </c>
      <c r="M23" s="13">
        <v>14.608772829999999</v>
      </c>
      <c r="N23" s="13">
        <v>25.50062733</v>
      </c>
      <c r="O23" s="15">
        <v>0.62603867000000002</v>
      </c>
      <c r="P23" s="13">
        <v>0</v>
      </c>
      <c r="Q23" s="21" t="s">
        <v>429</v>
      </c>
      <c r="R23" s="14">
        <f>R262</f>
        <v>1.06114</v>
      </c>
      <c r="S23" s="14">
        <f t="shared" si="4"/>
        <v>17.544162460000003</v>
      </c>
      <c r="T23" s="13">
        <f t="shared" si="5"/>
        <v>-17.544162460000003</v>
      </c>
      <c r="U23" s="16">
        <f t="shared" si="6"/>
        <v>-51.136335669286112</v>
      </c>
      <c r="V23" s="13" t="s">
        <v>429</v>
      </c>
    </row>
    <row r="24" spans="1:22" s="17" customFormat="1" x14ac:dyDescent="0.25">
      <c r="A24" s="25" t="s">
        <v>64</v>
      </c>
      <c r="B24" s="26" t="s">
        <v>65</v>
      </c>
      <c r="C24" s="27" t="s">
        <v>51</v>
      </c>
      <c r="D24" s="13">
        <f>D25+D122+D224+D262</f>
        <v>22.084718768085636</v>
      </c>
      <c r="E24" s="13">
        <v>0</v>
      </c>
      <c r="F24" s="13">
        <f>F25+F122+F224+F262</f>
        <v>22.084718768085636</v>
      </c>
      <c r="G24" s="13">
        <f t="shared" si="1"/>
        <v>280.09002641282473</v>
      </c>
      <c r="H24" s="13">
        <f t="shared" si="2"/>
        <v>280.09002641282473</v>
      </c>
      <c r="I24" s="13">
        <f t="shared" si="3"/>
        <v>168.85741107000001</v>
      </c>
      <c r="J24" s="13">
        <v>16.907038710052493</v>
      </c>
      <c r="K24" s="13">
        <v>35.672249470000004</v>
      </c>
      <c r="L24" s="13">
        <v>88.286149173346729</v>
      </c>
      <c r="M24" s="13">
        <v>69.266312630000016</v>
      </c>
      <c r="N24" s="13">
        <v>122.29515444170799</v>
      </c>
      <c r="O24" s="15">
        <v>63.918848970000006</v>
      </c>
      <c r="P24" s="13">
        <v>52.601684087717523</v>
      </c>
      <c r="Q24" s="21" t="s">
        <v>429</v>
      </c>
      <c r="R24" s="14">
        <f>R25+R122+R224+R262</f>
        <v>8.2097700000000025</v>
      </c>
      <c r="S24" s="14">
        <f t="shared" si="4"/>
        <v>111.23261534282472</v>
      </c>
      <c r="T24" s="13">
        <f t="shared" si="5"/>
        <v>-58.630931255107214</v>
      </c>
      <c r="U24" s="16">
        <f t="shared" si="6"/>
        <v>-25.773158596108104</v>
      </c>
      <c r="V24" s="13" t="s">
        <v>429</v>
      </c>
    </row>
    <row r="25" spans="1:22" s="17" customFormat="1" ht="15.75" customHeight="1" x14ac:dyDescent="0.25">
      <c r="A25" s="28" t="s">
        <v>18</v>
      </c>
      <c r="B25" s="29" t="s">
        <v>66</v>
      </c>
      <c r="C25" s="30" t="s">
        <v>51</v>
      </c>
      <c r="D25" s="13">
        <f>D26+D109</f>
        <v>9.9029557044239773</v>
      </c>
      <c r="E25" s="13">
        <v>0</v>
      </c>
      <c r="F25" s="13">
        <f>F26+F109</f>
        <v>9.9029557044239773</v>
      </c>
      <c r="G25" s="13">
        <f t="shared" si="1"/>
        <v>70.925138643908937</v>
      </c>
      <c r="H25" s="13">
        <f t="shared" si="2"/>
        <v>70.925138643908937</v>
      </c>
      <c r="I25" s="13">
        <f t="shared" si="3"/>
        <v>76.573490319999991</v>
      </c>
      <c r="J25" s="13">
        <v>7.8646170028566553</v>
      </c>
      <c r="K25" s="13">
        <v>28.438633320000001</v>
      </c>
      <c r="L25" s="13">
        <v>21.013965284800914</v>
      </c>
      <c r="M25" s="13">
        <v>22.120190389999998</v>
      </c>
      <c r="N25" s="13">
        <v>21.013965284800911</v>
      </c>
      <c r="O25" s="15">
        <v>26.014666609999999</v>
      </c>
      <c r="P25" s="13">
        <v>21.032591071450454</v>
      </c>
      <c r="Q25" s="21" t="s">
        <v>429</v>
      </c>
      <c r="R25" s="14">
        <f>R26+R109</f>
        <v>-0.72420999999999935</v>
      </c>
      <c r="S25" s="14">
        <f t="shared" si="4"/>
        <v>-5.6483516760910533</v>
      </c>
      <c r="T25" s="13">
        <f t="shared" si="5"/>
        <v>26.680942747541508</v>
      </c>
      <c r="U25" s="16">
        <f t="shared" si="6"/>
        <v>53.47680975559129</v>
      </c>
      <c r="V25" s="82" t="s">
        <v>490</v>
      </c>
    </row>
    <row r="26" spans="1:22" s="17" customFormat="1" ht="24.75" customHeight="1" x14ac:dyDescent="0.25">
      <c r="A26" s="28" t="s">
        <v>19</v>
      </c>
      <c r="B26" s="29" t="s">
        <v>67</v>
      </c>
      <c r="C26" s="30" t="s">
        <v>51</v>
      </c>
      <c r="D26" s="13">
        <f>D27+D28+D29</f>
        <v>9.6597164707416354</v>
      </c>
      <c r="E26" s="13">
        <v>0</v>
      </c>
      <c r="F26" s="13">
        <f>F27+F28+F29</f>
        <v>9.6597164707416354</v>
      </c>
      <c r="G26" s="13">
        <f t="shared" si="1"/>
        <v>66.748640812824789</v>
      </c>
      <c r="H26" s="13">
        <f t="shared" si="2"/>
        <v>66.748640812824789</v>
      </c>
      <c r="I26" s="13">
        <f t="shared" si="3"/>
        <v>76.624479379999997</v>
      </c>
      <c r="J26" s="13">
        <v>6.8251489917480006</v>
      </c>
      <c r="K26" s="13">
        <v>28.438633320000001</v>
      </c>
      <c r="L26" s="13">
        <v>19.974497273692261</v>
      </c>
      <c r="M26" s="13">
        <v>22.171179449999997</v>
      </c>
      <c r="N26" s="13">
        <v>19.974497273692258</v>
      </c>
      <c r="O26" s="15">
        <v>26.014666609999999</v>
      </c>
      <c r="P26" s="13">
        <v>19.974497273692258</v>
      </c>
      <c r="Q26" s="21" t="s">
        <v>429</v>
      </c>
      <c r="R26" s="14">
        <f>R27+R28+R29</f>
        <v>-0.97041999999999939</v>
      </c>
      <c r="S26" s="14">
        <f t="shared" si="4"/>
        <v>-9.875838567175208</v>
      </c>
      <c r="T26" s="13">
        <f t="shared" si="5"/>
        <v>29.850335840867473</v>
      </c>
      <c r="U26" s="16">
        <f t="shared" si="6"/>
        <v>63.818027615821279</v>
      </c>
      <c r="V26" s="83"/>
    </row>
    <row r="27" spans="1:22" s="17" customFormat="1" ht="25.5" x14ac:dyDescent="0.25">
      <c r="A27" s="28" t="s">
        <v>20</v>
      </c>
      <c r="B27" s="29" t="s">
        <v>68</v>
      </c>
      <c r="C27" s="30" t="s">
        <v>51</v>
      </c>
      <c r="D27" s="13">
        <v>1.6779682720929228</v>
      </c>
      <c r="E27" s="13">
        <v>0</v>
      </c>
      <c r="F27" s="13">
        <v>1.6779682720929228</v>
      </c>
      <c r="G27" s="13">
        <f t="shared" si="1"/>
        <v>11.594760760162135</v>
      </c>
      <c r="H27" s="13">
        <f t="shared" si="2"/>
        <v>11.594760760162135</v>
      </c>
      <c r="I27" s="13">
        <f t="shared" si="3"/>
        <v>5.0419429099999995</v>
      </c>
      <c r="J27" s="13">
        <v>1.1855817399142463</v>
      </c>
      <c r="K27" s="13">
        <v>1.3072756000000001</v>
      </c>
      <c r="L27" s="13">
        <v>3.4697263400826293</v>
      </c>
      <c r="M27" s="13">
        <v>1.4786963099999997</v>
      </c>
      <c r="N27" s="13">
        <v>3.4697263400826293</v>
      </c>
      <c r="O27" s="15">
        <v>2.2559709999999997</v>
      </c>
      <c r="P27" s="13">
        <v>3.4697263400826293</v>
      </c>
      <c r="Q27" s="21" t="s">
        <v>429</v>
      </c>
      <c r="R27" s="14">
        <f>ROUND(S27/6.91,2)</f>
        <v>0.95</v>
      </c>
      <c r="S27" s="14">
        <f t="shared" si="4"/>
        <v>6.5528178501621355</v>
      </c>
      <c r="T27" s="13">
        <f t="shared" si="5"/>
        <v>-3.0830915100795053</v>
      </c>
      <c r="U27" s="16">
        <f t="shared" si="6"/>
        <v>-37.945580912989371</v>
      </c>
      <c r="V27" s="83"/>
    </row>
    <row r="28" spans="1:22" s="17" customFormat="1" ht="25.5" x14ac:dyDescent="0.25">
      <c r="A28" s="28" t="s">
        <v>21</v>
      </c>
      <c r="B28" s="29" t="s">
        <v>69</v>
      </c>
      <c r="C28" s="30" t="s">
        <v>51</v>
      </c>
      <c r="D28" s="13">
        <v>2.4634280592346309</v>
      </c>
      <c r="E28" s="13">
        <v>0</v>
      </c>
      <c r="F28" s="13">
        <v>2.4634280592346309</v>
      </c>
      <c r="G28" s="13">
        <f t="shared" si="1"/>
        <v>17.022287889311269</v>
      </c>
      <c r="H28" s="13">
        <f t="shared" si="2"/>
        <v>17.022287889311269</v>
      </c>
      <c r="I28" s="13">
        <f t="shared" si="3"/>
        <v>55.603750840000004</v>
      </c>
      <c r="J28" s="13">
        <v>1.7405545582683202</v>
      </c>
      <c r="K28" s="13">
        <v>26.743577129999998</v>
      </c>
      <c r="L28" s="13">
        <v>5.0939111103476495</v>
      </c>
      <c r="M28" s="13">
        <v>14.094637910000003</v>
      </c>
      <c r="N28" s="13">
        <v>5.0939111103476495</v>
      </c>
      <c r="O28" s="15">
        <v>14.765535799999999</v>
      </c>
      <c r="P28" s="13">
        <v>5.0939111103476495</v>
      </c>
      <c r="Q28" s="21" t="s">
        <v>429</v>
      </c>
      <c r="R28" s="14">
        <f>ROUND(S28/6.91,5)</f>
        <v>-5.5834200000000003</v>
      </c>
      <c r="S28" s="14">
        <f t="shared" si="4"/>
        <v>-38.581462950688731</v>
      </c>
      <c r="T28" s="13">
        <f t="shared" si="5"/>
        <v>43.675374061036386</v>
      </c>
      <c r="U28" s="16">
        <f t="shared" si="6"/>
        <v>366.14683515078451</v>
      </c>
      <c r="V28" s="83"/>
    </row>
    <row r="29" spans="1:22" s="17" customFormat="1" ht="25.5" x14ac:dyDescent="0.25">
      <c r="A29" s="28" t="s">
        <v>22</v>
      </c>
      <c r="B29" s="29" t="s">
        <v>70</v>
      </c>
      <c r="C29" s="30" t="s">
        <v>51</v>
      </c>
      <c r="D29" s="13">
        <f>SUM(D30:D89)</f>
        <v>5.5183201394140813</v>
      </c>
      <c r="E29" s="13">
        <v>0</v>
      </c>
      <c r="F29" s="13">
        <f>SUM(F30:F89)</f>
        <v>5.5183201394140813</v>
      </c>
      <c r="G29" s="13">
        <f t="shared" si="1"/>
        <v>38.131592163351378</v>
      </c>
      <c r="H29" s="13">
        <f t="shared" si="2"/>
        <v>38.131592163351378</v>
      </c>
      <c r="I29" s="13">
        <f t="shared" si="3"/>
        <v>15.978785630000001</v>
      </c>
      <c r="J29" s="13">
        <v>3.8990126935654343</v>
      </c>
      <c r="K29" s="13">
        <v>0.38778058999999998</v>
      </c>
      <c r="L29" s="13">
        <v>11.410859823261983</v>
      </c>
      <c r="M29" s="13">
        <v>6.5978452299999981</v>
      </c>
      <c r="N29" s="13">
        <v>11.410859823261982</v>
      </c>
      <c r="O29" s="15">
        <v>8.9931598100000016</v>
      </c>
      <c r="P29" s="13">
        <v>11.410859823261982</v>
      </c>
      <c r="Q29" s="21" t="s">
        <v>429</v>
      </c>
      <c r="R29" s="14">
        <f>SUM(R30:R89)</f>
        <v>3.6630000000000007</v>
      </c>
      <c r="S29" s="14">
        <f t="shared" si="4"/>
        <v>22.152806533351377</v>
      </c>
      <c r="T29" s="13">
        <f t="shared" si="5"/>
        <v>-10.741946710089397</v>
      </c>
      <c r="U29" s="16">
        <f t="shared" si="6"/>
        <v>-40.200794549231503</v>
      </c>
      <c r="V29" s="83"/>
    </row>
    <row r="30" spans="1:22" ht="25.5" x14ac:dyDescent="0.25">
      <c r="A30" s="31" t="s">
        <v>22</v>
      </c>
      <c r="B30" s="32" t="s">
        <v>434</v>
      </c>
      <c r="C30" s="33" t="s">
        <v>162</v>
      </c>
      <c r="D30" s="5">
        <v>5.5183201394140813</v>
      </c>
      <c r="E30" s="5">
        <v>0</v>
      </c>
      <c r="F30" s="5">
        <v>5.5183201394140813</v>
      </c>
      <c r="G30" s="5">
        <f t="shared" si="1"/>
        <v>38.131592163351378</v>
      </c>
      <c r="H30" s="5">
        <f t="shared" si="2"/>
        <v>38.131592163351378</v>
      </c>
      <c r="I30" s="5">
        <f t="shared" si="3"/>
        <v>0</v>
      </c>
      <c r="J30" s="5">
        <v>3.8990126935654343</v>
      </c>
      <c r="K30" s="5">
        <v>0</v>
      </c>
      <c r="L30" s="5">
        <v>11.410859823261983</v>
      </c>
      <c r="M30" s="5">
        <v>0</v>
      </c>
      <c r="N30" s="5">
        <v>11.410859823261982</v>
      </c>
      <c r="O30" s="9">
        <v>0</v>
      </c>
      <c r="P30" s="5">
        <v>11.410859823261982</v>
      </c>
      <c r="Q30" s="22" t="s">
        <v>429</v>
      </c>
      <c r="R30" s="12">
        <f>ROUND(S30/6.91,5)</f>
        <v>5.5183200000000001</v>
      </c>
      <c r="S30" s="12">
        <f t="shared" si="4"/>
        <v>38.131592163351378</v>
      </c>
      <c r="T30" s="5">
        <f t="shared" si="5"/>
        <v>-26.720732340089398</v>
      </c>
      <c r="U30" s="10">
        <f t="shared" si="6"/>
        <v>-100</v>
      </c>
      <c r="V30" s="83"/>
    </row>
    <row r="31" spans="1:22" ht="25.5" x14ac:dyDescent="0.25">
      <c r="A31" s="34" t="s">
        <v>22</v>
      </c>
      <c r="B31" s="18" t="s">
        <v>163</v>
      </c>
      <c r="C31" s="35" t="s">
        <v>164</v>
      </c>
      <c r="D31" s="5">
        <v>0</v>
      </c>
      <c r="E31" s="5">
        <v>0</v>
      </c>
      <c r="F31" s="5">
        <v>0</v>
      </c>
      <c r="G31" s="5">
        <f t="shared" si="1"/>
        <v>0</v>
      </c>
      <c r="H31" s="5">
        <f t="shared" si="2"/>
        <v>0</v>
      </c>
      <c r="I31" s="5">
        <f t="shared" si="3"/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9">
        <v>0</v>
      </c>
      <c r="P31" s="5">
        <v>0</v>
      </c>
      <c r="Q31" s="22" t="s">
        <v>429</v>
      </c>
      <c r="R31" s="12">
        <v>0</v>
      </c>
      <c r="S31" s="12">
        <f t="shared" si="4"/>
        <v>0</v>
      </c>
      <c r="T31" s="5">
        <f t="shared" si="5"/>
        <v>0</v>
      </c>
      <c r="U31" s="10">
        <v>0</v>
      </c>
      <c r="V31" s="83"/>
    </row>
    <row r="32" spans="1:22" ht="51" x14ac:dyDescent="0.25">
      <c r="A32" s="34" t="s">
        <v>22</v>
      </c>
      <c r="B32" s="18" t="s">
        <v>165</v>
      </c>
      <c r="C32" s="35" t="s">
        <v>166</v>
      </c>
      <c r="D32" s="5">
        <v>0</v>
      </c>
      <c r="E32" s="5">
        <v>0</v>
      </c>
      <c r="F32" s="5">
        <v>0</v>
      </c>
      <c r="G32" s="5">
        <f t="shared" si="1"/>
        <v>0</v>
      </c>
      <c r="H32" s="5">
        <f t="shared" si="2"/>
        <v>0</v>
      </c>
      <c r="I32" s="5">
        <f t="shared" si="3"/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9">
        <v>0</v>
      </c>
      <c r="P32" s="5">
        <v>0</v>
      </c>
      <c r="Q32" s="22" t="s">
        <v>429</v>
      </c>
      <c r="R32" s="12">
        <v>0</v>
      </c>
      <c r="S32" s="12">
        <f t="shared" si="4"/>
        <v>0</v>
      </c>
      <c r="T32" s="5">
        <f t="shared" si="5"/>
        <v>0</v>
      </c>
      <c r="U32" s="10">
        <v>0</v>
      </c>
      <c r="V32" s="83"/>
    </row>
    <row r="33" spans="1:22" ht="33" customHeight="1" x14ac:dyDescent="0.25">
      <c r="A33" s="34" t="s">
        <v>22</v>
      </c>
      <c r="B33" s="18" t="s">
        <v>167</v>
      </c>
      <c r="C33" s="36" t="s">
        <v>168</v>
      </c>
      <c r="D33" s="5">
        <v>0</v>
      </c>
      <c r="E33" s="5">
        <v>0</v>
      </c>
      <c r="F33" s="5">
        <v>0</v>
      </c>
      <c r="G33" s="5">
        <f t="shared" si="1"/>
        <v>0</v>
      </c>
      <c r="H33" s="5">
        <f t="shared" si="2"/>
        <v>0</v>
      </c>
      <c r="I33" s="5">
        <f t="shared" si="3"/>
        <v>1.4326E-2</v>
      </c>
      <c r="J33" s="5">
        <v>0</v>
      </c>
      <c r="K33" s="5">
        <v>0</v>
      </c>
      <c r="L33" s="5">
        <v>0</v>
      </c>
      <c r="M33" s="5">
        <v>1.4326E-2</v>
      </c>
      <c r="N33" s="5">
        <v>0</v>
      </c>
      <c r="O33" s="9">
        <v>0</v>
      </c>
      <c r="P33" s="5">
        <v>0</v>
      </c>
      <c r="Q33" s="22" t="s">
        <v>429</v>
      </c>
      <c r="R33" s="12">
        <f>ROUND(S33/6.91,5)</f>
        <v>-2.0699999999999998E-3</v>
      </c>
      <c r="S33" s="12">
        <f t="shared" si="4"/>
        <v>-1.4326E-2</v>
      </c>
      <c r="T33" s="5">
        <f t="shared" si="5"/>
        <v>1.4326E-2</v>
      </c>
      <c r="U33" s="10">
        <v>100</v>
      </c>
      <c r="V33" s="83"/>
    </row>
    <row r="34" spans="1:22" ht="43.5" customHeight="1" x14ac:dyDescent="0.25">
      <c r="A34" s="34" t="s">
        <v>22</v>
      </c>
      <c r="B34" s="18" t="s">
        <v>169</v>
      </c>
      <c r="C34" s="36" t="s">
        <v>170</v>
      </c>
      <c r="D34" s="5">
        <v>0</v>
      </c>
      <c r="E34" s="5">
        <v>0</v>
      </c>
      <c r="F34" s="5">
        <v>0</v>
      </c>
      <c r="G34" s="5">
        <f t="shared" si="1"/>
        <v>0</v>
      </c>
      <c r="H34" s="5">
        <f t="shared" si="2"/>
        <v>0</v>
      </c>
      <c r="I34" s="5">
        <f t="shared" si="3"/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9">
        <v>0</v>
      </c>
      <c r="P34" s="5">
        <v>0</v>
      </c>
      <c r="Q34" s="22" t="s">
        <v>429</v>
      </c>
      <c r="R34" s="12">
        <v>0</v>
      </c>
      <c r="S34" s="12">
        <f t="shared" si="4"/>
        <v>0</v>
      </c>
      <c r="T34" s="5">
        <f t="shared" si="5"/>
        <v>0</v>
      </c>
      <c r="U34" s="10">
        <v>0</v>
      </c>
      <c r="V34" s="83"/>
    </row>
    <row r="35" spans="1:22" ht="31.5" customHeight="1" x14ac:dyDescent="0.25">
      <c r="A35" s="34" t="s">
        <v>22</v>
      </c>
      <c r="B35" s="18" t="s">
        <v>171</v>
      </c>
      <c r="C35" s="36" t="s">
        <v>172</v>
      </c>
      <c r="D35" s="5">
        <v>0</v>
      </c>
      <c r="E35" s="5">
        <v>0</v>
      </c>
      <c r="F35" s="5">
        <v>0</v>
      </c>
      <c r="G35" s="5">
        <f t="shared" si="1"/>
        <v>0</v>
      </c>
      <c r="H35" s="5">
        <f t="shared" si="2"/>
        <v>0</v>
      </c>
      <c r="I35" s="5">
        <f t="shared" si="3"/>
        <v>0.2411875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9">
        <v>0.2411875</v>
      </c>
      <c r="P35" s="5">
        <v>0</v>
      </c>
      <c r="Q35" s="22" t="s">
        <v>429</v>
      </c>
      <c r="R35" s="12">
        <v>0</v>
      </c>
      <c r="S35" s="12">
        <f t="shared" si="4"/>
        <v>-0.2411875</v>
      </c>
      <c r="T35" s="5">
        <f t="shared" si="5"/>
        <v>0.2411875</v>
      </c>
      <c r="U35" s="10">
        <v>100</v>
      </c>
      <c r="V35" s="83"/>
    </row>
    <row r="36" spans="1:22" ht="33" customHeight="1" x14ac:dyDescent="0.25">
      <c r="A36" s="34" t="s">
        <v>22</v>
      </c>
      <c r="B36" s="18" t="s">
        <v>173</v>
      </c>
      <c r="C36" s="36" t="s">
        <v>174</v>
      </c>
      <c r="D36" s="5">
        <v>0</v>
      </c>
      <c r="E36" s="5">
        <v>0</v>
      </c>
      <c r="F36" s="5">
        <v>0</v>
      </c>
      <c r="G36" s="5">
        <f t="shared" si="1"/>
        <v>0</v>
      </c>
      <c r="H36" s="5">
        <f t="shared" si="2"/>
        <v>0</v>
      </c>
      <c r="I36" s="5">
        <f t="shared" si="3"/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9">
        <v>0</v>
      </c>
      <c r="P36" s="5">
        <v>0</v>
      </c>
      <c r="Q36" s="22" t="s">
        <v>429</v>
      </c>
      <c r="R36" s="12">
        <v>0</v>
      </c>
      <c r="S36" s="12">
        <f t="shared" si="4"/>
        <v>0</v>
      </c>
      <c r="T36" s="5">
        <f t="shared" si="5"/>
        <v>0</v>
      </c>
      <c r="U36" s="10">
        <v>0</v>
      </c>
      <c r="V36" s="83"/>
    </row>
    <row r="37" spans="1:22" ht="33.75" customHeight="1" x14ac:dyDescent="0.25">
      <c r="A37" s="34" t="s">
        <v>22</v>
      </c>
      <c r="B37" s="18" t="s">
        <v>140</v>
      </c>
      <c r="C37" s="36" t="s">
        <v>141</v>
      </c>
      <c r="D37" s="5">
        <v>0</v>
      </c>
      <c r="E37" s="5">
        <v>0</v>
      </c>
      <c r="F37" s="5">
        <v>0</v>
      </c>
      <c r="G37" s="5">
        <f t="shared" si="1"/>
        <v>0</v>
      </c>
      <c r="H37" s="5">
        <f t="shared" si="2"/>
        <v>0</v>
      </c>
      <c r="I37" s="5">
        <f t="shared" si="3"/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9">
        <v>0</v>
      </c>
      <c r="P37" s="5">
        <v>0</v>
      </c>
      <c r="Q37" s="22" t="s">
        <v>429</v>
      </c>
      <c r="R37" s="12">
        <v>0</v>
      </c>
      <c r="S37" s="12">
        <f t="shared" si="4"/>
        <v>0</v>
      </c>
      <c r="T37" s="5">
        <f t="shared" si="5"/>
        <v>0</v>
      </c>
      <c r="U37" s="10">
        <v>0</v>
      </c>
      <c r="V37" s="83"/>
    </row>
    <row r="38" spans="1:22" ht="30" customHeight="1" x14ac:dyDescent="0.25">
      <c r="A38" s="34" t="s">
        <v>22</v>
      </c>
      <c r="B38" s="18" t="s">
        <v>175</v>
      </c>
      <c r="C38" s="36" t="s">
        <v>176</v>
      </c>
      <c r="D38" s="5">
        <v>0</v>
      </c>
      <c r="E38" s="5">
        <v>0</v>
      </c>
      <c r="F38" s="5">
        <v>0</v>
      </c>
      <c r="G38" s="5">
        <f t="shared" si="1"/>
        <v>0</v>
      </c>
      <c r="H38" s="5">
        <f t="shared" si="2"/>
        <v>0</v>
      </c>
      <c r="I38" s="5">
        <f t="shared" si="3"/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9">
        <v>0</v>
      </c>
      <c r="P38" s="5">
        <v>0</v>
      </c>
      <c r="Q38" s="22" t="s">
        <v>429</v>
      </c>
      <c r="R38" s="12">
        <v>0</v>
      </c>
      <c r="S38" s="12">
        <f t="shared" si="4"/>
        <v>0</v>
      </c>
      <c r="T38" s="5">
        <f t="shared" si="5"/>
        <v>0</v>
      </c>
      <c r="U38" s="10">
        <v>0</v>
      </c>
      <c r="V38" s="83"/>
    </row>
    <row r="39" spans="1:22" ht="33.75" customHeight="1" x14ac:dyDescent="0.25">
      <c r="A39" s="34" t="s">
        <v>22</v>
      </c>
      <c r="B39" s="18" t="s">
        <v>177</v>
      </c>
      <c r="C39" s="36" t="s">
        <v>178</v>
      </c>
      <c r="D39" s="5">
        <v>0</v>
      </c>
      <c r="E39" s="5">
        <v>0</v>
      </c>
      <c r="F39" s="5">
        <v>0</v>
      </c>
      <c r="G39" s="5">
        <f t="shared" si="1"/>
        <v>0</v>
      </c>
      <c r="H39" s="5">
        <f t="shared" si="2"/>
        <v>0</v>
      </c>
      <c r="I39" s="5">
        <f t="shared" si="3"/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9">
        <v>0</v>
      </c>
      <c r="P39" s="5">
        <v>0</v>
      </c>
      <c r="Q39" s="22" t="s">
        <v>429</v>
      </c>
      <c r="R39" s="12">
        <v>0</v>
      </c>
      <c r="S39" s="12">
        <f t="shared" si="4"/>
        <v>0</v>
      </c>
      <c r="T39" s="5">
        <f t="shared" si="5"/>
        <v>0</v>
      </c>
      <c r="U39" s="10">
        <v>0</v>
      </c>
      <c r="V39" s="83"/>
    </row>
    <row r="40" spans="1:22" ht="30.75" customHeight="1" x14ac:dyDescent="0.25">
      <c r="A40" s="34" t="s">
        <v>22</v>
      </c>
      <c r="B40" s="18" t="s">
        <v>179</v>
      </c>
      <c r="C40" s="36" t="s">
        <v>145</v>
      </c>
      <c r="D40" s="5">
        <v>0</v>
      </c>
      <c r="E40" s="5">
        <v>0</v>
      </c>
      <c r="F40" s="5">
        <v>0</v>
      </c>
      <c r="G40" s="5">
        <f t="shared" si="1"/>
        <v>0</v>
      </c>
      <c r="H40" s="5">
        <f t="shared" si="2"/>
        <v>0</v>
      </c>
      <c r="I40" s="5">
        <f t="shared" si="3"/>
        <v>1.7980460699999998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9">
        <v>1.7980460699999998</v>
      </c>
      <c r="P40" s="5">
        <v>0</v>
      </c>
      <c r="Q40" s="22" t="s">
        <v>429</v>
      </c>
      <c r="R40" s="12">
        <v>0</v>
      </c>
      <c r="S40" s="12">
        <f t="shared" si="4"/>
        <v>-1.7980460699999998</v>
      </c>
      <c r="T40" s="5">
        <f t="shared" si="5"/>
        <v>1.7980460699999998</v>
      </c>
      <c r="U40" s="10">
        <v>0</v>
      </c>
      <c r="V40" s="83"/>
    </row>
    <row r="41" spans="1:22" ht="30" customHeight="1" x14ac:dyDescent="0.25">
      <c r="A41" s="34" t="s">
        <v>22</v>
      </c>
      <c r="B41" s="18" t="s">
        <v>180</v>
      </c>
      <c r="C41" s="36" t="s">
        <v>181</v>
      </c>
      <c r="D41" s="5">
        <v>0</v>
      </c>
      <c r="E41" s="5">
        <v>0</v>
      </c>
      <c r="F41" s="5">
        <v>0</v>
      </c>
      <c r="G41" s="5">
        <f t="shared" si="1"/>
        <v>0</v>
      </c>
      <c r="H41" s="5">
        <f t="shared" si="2"/>
        <v>0</v>
      </c>
      <c r="I41" s="5">
        <f t="shared" si="3"/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9">
        <v>0</v>
      </c>
      <c r="P41" s="5">
        <v>0</v>
      </c>
      <c r="Q41" s="22" t="s">
        <v>429</v>
      </c>
      <c r="R41" s="12">
        <v>0</v>
      </c>
      <c r="S41" s="12">
        <f t="shared" si="4"/>
        <v>0</v>
      </c>
      <c r="T41" s="5">
        <f t="shared" si="5"/>
        <v>0</v>
      </c>
      <c r="U41" s="10">
        <v>0</v>
      </c>
      <c r="V41" s="83"/>
    </row>
    <row r="42" spans="1:22" ht="31.5" customHeight="1" x14ac:dyDescent="0.25">
      <c r="A42" s="34" t="s">
        <v>22</v>
      </c>
      <c r="B42" s="18" t="s">
        <v>182</v>
      </c>
      <c r="C42" s="36" t="s">
        <v>183</v>
      </c>
      <c r="D42" s="5">
        <v>0</v>
      </c>
      <c r="E42" s="5">
        <v>0</v>
      </c>
      <c r="F42" s="5">
        <v>0</v>
      </c>
      <c r="G42" s="5">
        <f t="shared" si="1"/>
        <v>0</v>
      </c>
      <c r="H42" s="5">
        <f t="shared" si="2"/>
        <v>0</v>
      </c>
      <c r="I42" s="5">
        <f t="shared" si="3"/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9">
        <v>0</v>
      </c>
      <c r="P42" s="5">
        <v>0</v>
      </c>
      <c r="Q42" s="22" t="s">
        <v>429</v>
      </c>
      <c r="R42" s="12">
        <v>0</v>
      </c>
      <c r="S42" s="12">
        <f t="shared" si="4"/>
        <v>0</v>
      </c>
      <c r="T42" s="5">
        <f t="shared" si="5"/>
        <v>0</v>
      </c>
      <c r="U42" s="10">
        <v>0</v>
      </c>
      <c r="V42" s="83"/>
    </row>
    <row r="43" spans="1:22" ht="33.75" customHeight="1" x14ac:dyDescent="0.25">
      <c r="A43" s="34" t="s">
        <v>22</v>
      </c>
      <c r="B43" s="18" t="s">
        <v>184</v>
      </c>
      <c r="C43" s="36" t="s">
        <v>144</v>
      </c>
      <c r="D43" s="5">
        <v>0</v>
      </c>
      <c r="E43" s="5">
        <v>0</v>
      </c>
      <c r="F43" s="5">
        <v>0</v>
      </c>
      <c r="G43" s="5">
        <f t="shared" si="1"/>
        <v>0</v>
      </c>
      <c r="H43" s="5">
        <f t="shared" si="2"/>
        <v>0</v>
      </c>
      <c r="I43" s="5">
        <f t="shared" si="3"/>
        <v>2.1275249000000001</v>
      </c>
      <c r="J43" s="5">
        <v>0</v>
      </c>
      <c r="K43" s="5">
        <v>0</v>
      </c>
      <c r="L43" s="5">
        <v>0</v>
      </c>
      <c r="M43" s="5">
        <v>2.1275249000000001</v>
      </c>
      <c r="N43" s="5">
        <v>0</v>
      </c>
      <c r="O43" s="9">
        <v>0</v>
      </c>
      <c r="P43" s="5">
        <v>0</v>
      </c>
      <c r="Q43" s="22" t="s">
        <v>429</v>
      </c>
      <c r="R43" s="12">
        <f>ROUND(S43/6.91,5)</f>
        <v>-0.30789</v>
      </c>
      <c r="S43" s="12">
        <f t="shared" si="4"/>
        <v>-2.1275249000000001</v>
      </c>
      <c r="T43" s="5">
        <f t="shared" si="5"/>
        <v>2.1275249000000001</v>
      </c>
      <c r="U43" s="10">
        <v>100</v>
      </c>
      <c r="V43" s="83"/>
    </row>
    <row r="44" spans="1:22" ht="31.5" customHeight="1" x14ac:dyDescent="0.25">
      <c r="A44" s="34" t="s">
        <v>22</v>
      </c>
      <c r="B44" s="18" t="s">
        <v>185</v>
      </c>
      <c r="C44" s="36" t="s">
        <v>186</v>
      </c>
      <c r="D44" s="5">
        <v>0</v>
      </c>
      <c r="E44" s="5">
        <v>0</v>
      </c>
      <c r="F44" s="5">
        <v>0</v>
      </c>
      <c r="G44" s="5">
        <f t="shared" si="1"/>
        <v>0</v>
      </c>
      <c r="H44" s="5">
        <f t="shared" si="2"/>
        <v>0</v>
      </c>
      <c r="I44" s="5">
        <f t="shared" si="3"/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9">
        <v>0</v>
      </c>
      <c r="P44" s="5">
        <v>0</v>
      </c>
      <c r="Q44" s="22" t="s">
        <v>429</v>
      </c>
      <c r="R44" s="12">
        <v>0</v>
      </c>
      <c r="S44" s="12">
        <f t="shared" si="4"/>
        <v>0</v>
      </c>
      <c r="T44" s="5">
        <f t="shared" si="5"/>
        <v>0</v>
      </c>
      <c r="U44" s="10">
        <v>0</v>
      </c>
      <c r="V44" s="83"/>
    </row>
    <row r="45" spans="1:22" ht="30" customHeight="1" x14ac:dyDescent="0.25">
      <c r="A45" s="34" t="s">
        <v>22</v>
      </c>
      <c r="B45" s="18" t="s">
        <v>187</v>
      </c>
      <c r="C45" s="36" t="s">
        <v>188</v>
      </c>
      <c r="D45" s="5">
        <v>0</v>
      </c>
      <c r="E45" s="5">
        <v>0</v>
      </c>
      <c r="F45" s="5">
        <v>0</v>
      </c>
      <c r="G45" s="5">
        <f t="shared" si="1"/>
        <v>0</v>
      </c>
      <c r="H45" s="5">
        <f t="shared" si="2"/>
        <v>0</v>
      </c>
      <c r="I45" s="5">
        <f t="shared" si="3"/>
        <v>0.68519576000000004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9">
        <v>0.68519576000000004</v>
      </c>
      <c r="P45" s="5">
        <v>0</v>
      </c>
      <c r="Q45" s="22" t="s">
        <v>429</v>
      </c>
      <c r="R45" s="12">
        <v>0</v>
      </c>
      <c r="S45" s="12">
        <f t="shared" si="4"/>
        <v>-0.68519576000000004</v>
      </c>
      <c r="T45" s="5">
        <f t="shared" si="5"/>
        <v>0.68519576000000004</v>
      </c>
      <c r="U45" s="10">
        <v>100</v>
      </c>
      <c r="V45" s="83"/>
    </row>
    <row r="46" spans="1:22" ht="33" customHeight="1" x14ac:dyDescent="0.25">
      <c r="A46" s="34" t="s">
        <v>22</v>
      </c>
      <c r="B46" s="18" t="s">
        <v>189</v>
      </c>
      <c r="C46" s="36" t="s">
        <v>190</v>
      </c>
      <c r="D46" s="5">
        <v>0</v>
      </c>
      <c r="E46" s="5">
        <v>0</v>
      </c>
      <c r="F46" s="5">
        <v>0</v>
      </c>
      <c r="G46" s="5">
        <f t="shared" si="1"/>
        <v>0</v>
      </c>
      <c r="H46" s="5">
        <f t="shared" si="2"/>
        <v>0</v>
      </c>
      <c r="I46" s="5">
        <f t="shared" si="3"/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9">
        <v>0</v>
      </c>
      <c r="P46" s="5">
        <v>0</v>
      </c>
      <c r="Q46" s="22" t="s">
        <v>429</v>
      </c>
      <c r="R46" s="12">
        <v>0</v>
      </c>
      <c r="S46" s="12">
        <f t="shared" si="4"/>
        <v>0</v>
      </c>
      <c r="T46" s="5">
        <f t="shared" si="5"/>
        <v>0</v>
      </c>
      <c r="U46" s="10">
        <v>0</v>
      </c>
      <c r="V46" s="83"/>
    </row>
    <row r="47" spans="1:22" ht="28.5" customHeight="1" x14ac:dyDescent="0.25">
      <c r="A47" s="34" t="s">
        <v>22</v>
      </c>
      <c r="B47" s="18" t="s">
        <v>191</v>
      </c>
      <c r="C47" s="36" t="s">
        <v>192</v>
      </c>
      <c r="D47" s="5">
        <v>0</v>
      </c>
      <c r="E47" s="5">
        <v>0</v>
      </c>
      <c r="F47" s="5">
        <v>0</v>
      </c>
      <c r="G47" s="5">
        <f t="shared" si="1"/>
        <v>0</v>
      </c>
      <c r="H47" s="5">
        <f t="shared" si="2"/>
        <v>0</v>
      </c>
      <c r="I47" s="5">
        <f t="shared" si="3"/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9">
        <v>0</v>
      </c>
      <c r="P47" s="5">
        <v>0</v>
      </c>
      <c r="Q47" s="22" t="s">
        <v>429</v>
      </c>
      <c r="R47" s="12">
        <v>0</v>
      </c>
      <c r="S47" s="12">
        <f t="shared" si="4"/>
        <v>0</v>
      </c>
      <c r="T47" s="5">
        <f t="shared" si="5"/>
        <v>0</v>
      </c>
      <c r="U47" s="10">
        <v>0</v>
      </c>
      <c r="V47" s="83"/>
    </row>
    <row r="48" spans="1:22" ht="25.5" x14ac:dyDescent="0.25">
      <c r="A48" s="34" t="s">
        <v>22</v>
      </c>
      <c r="B48" s="18" t="s">
        <v>193</v>
      </c>
      <c r="C48" s="36" t="s">
        <v>194</v>
      </c>
      <c r="D48" s="5">
        <v>0</v>
      </c>
      <c r="E48" s="5">
        <v>0</v>
      </c>
      <c r="F48" s="5">
        <v>0</v>
      </c>
      <c r="G48" s="5">
        <f t="shared" si="1"/>
        <v>0</v>
      </c>
      <c r="H48" s="5">
        <f t="shared" si="2"/>
        <v>0</v>
      </c>
      <c r="I48" s="5">
        <f t="shared" si="3"/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9">
        <v>0</v>
      </c>
      <c r="P48" s="5">
        <v>0</v>
      </c>
      <c r="Q48" s="22" t="s">
        <v>429</v>
      </c>
      <c r="R48" s="12">
        <v>0</v>
      </c>
      <c r="S48" s="12">
        <f t="shared" si="4"/>
        <v>0</v>
      </c>
      <c r="T48" s="5">
        <f t="shared" si="5"/>
        <v>0</v>
      </c>
      <c r="U48" s="10">
        <v>0</v>
      </c>
      <c r="V48" s="83"/>
    </row>
    <row r="49" spans="1:22" ht="25.5" x14ac:dyDescent="0.25">
      <c r="A49" s="34" t="s">
        <v>22</v>
      </c>
      <c r="B49" s="18" t="s">
        <v>195</v>
      </c>
      <c r="C49" s="36" t="s">
        <v>196</v>
      </c>
      <c r="D49" s="5">
        <v>0</v>
      </c>
      <c r="E49" s="5">
        <v>0</v>
      </c>
      <c r="F49" s="5">
        <v>0</v>
      </c>
      <c r="G49" s="5">
        <f t="shared" si="1"/>
        <v>0</v>
      </c>
      <c r="H49" s="5">
        <f t="shared" si="2"/>
        <v>0</v>
      </c>
      <c r="I49" s="5">
        <f t="shared" si="3"/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9">
        <v>0</v>
      </c>
      <c r="P49" s="5">
        <v>0</v>
      </c>
      <c r="Q49" s="22" t="s">
        <v>429</v>
      </c>
      <c r="R49" s="12">
        <v>0</v>
      </c>
      <c r="S49" s="12">
        <f t="shared" si="4"/>
        <v>0</v>
      </c>
      <c r="T49" s="5">
        <f t="shared" si="5"/>
        <v>0</v>
      </c>
      <c r="U49" s="10">
        <v>0</v>
      </c>
      <c r="V49" s="83"/>
    </row>
    <row r="50" spans="1:22" ht="25.5" x14ac:dyDescent="0.25">
      <c r="A50" s="34" t="s">
        <v>22</v>
      </c>
      <c r="B50" s="18" t="s">
        <v>197</v>
      </c>
      <c r="C50" s="36" t="s">
        <v>198</v>
      </c>
      <c r="D50" s="5">
        <v>0</v>
      </c>
      <c r="E50" s="5">
        <v>0</v>
      </c>
      <c r="F50" s="5">
        <v>0</v>
      </c>
      <c r="G50" s="5">
        <f t="shared" si="1"/>
        <v>0</v>
      </c>
      <c r="H50" s="5">
        <f t="shared" si="2"/>
        <v>0</v>
      </c>
      <c r="I50" s="5">
        <f t="shared" si="3"/>
        <v>5.9464129999999997E-2</v>
      </c>
      <c r="J50" s="5">
        <v>0</v>
      </c>
      <c r="K50" s="5">
        <v>0</v>
      </c>
      <c r="L50" s="5">
        <v>0</v>
      </c>
      <c r="M50" s="5">
        <v>5.7400649999999998E-2</v>
      </c>
      <c r="N50" s="5">
        <v>0</v>
      </c>
      <c r="O50" s="9">
        <v>2.0634799999999999E-3</v>
      </c>
      <c r="P50" s="5">
        <v>0</v>
      </c>
      <c r="Q50" s="22" t="s">
        <v>429</v>
      </c>
      <c r="R50" s="12">
        <f>ROUND(S50/6.91,5)</f>
        <v>-8.6099999999999996E-3</v>
      </c>
      <c r="S50" s="12">
        <f t="shared" si="4"/>
        <v>-5.9464129999999997E-2</v>
      </c>
      <c r="T50" s="5">
        <f t="shared" si="5"/>
        <v>5.9464129999999997E-2</v>
      </c>
      <c r="U50" s="10">
        <v>100</v>
      </c>
      <c r="V50" s="83"/>
    </row>
    <row r="51" spans="1:22" ht="25.5" x14ac:dyDescent="0.25">
      <c r="A51" s="34" t="s">
        <v>22</v>
      </c>
      <c r="B51" s="18" t="s">
        <v>199</v>
      </c>
      <c r="C51" s="36" t="s">
        <v>200</v>
      </c>
      <c r="D51" s="5">
        <v>0</v>
      </c>
      <c r="E51" s="5">
        <v>0</v>
      </c>
      <c r="F51" s="5">
        <v>0</v>
      </c>
      <c r="G51" s="5">
        <f t="shared" si="1"/>
        <v>0</v>
      </c>
      <c r="H51" s="5">
        <f t="shared" si="2"/>
        <v>0</v>
      </c>
      <c r="I51" s="5">
        <f t="shared" si="3"/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9">
        <v>0</v>
      </c>
      <c r="P51" s="5">
        <v>0</v>
      </c>
      <c r="Q51" s="22" t="s">
        <v>429</v>
      </c>
      <c r="R51" s="12">
        <f t="shared" ref="R51:R110" si="7">ROUND(S51/6.91,5)</f>
        <v>0</v>
      </c>
      <c r="S51" s="12">
        <f t="shared" si="4"/>
        <v>0</v>
      </c>
      <c r="T51" s="5">
        <f t="shared" si="5"/>
        <v>0</v>
      </c>
      <c r="U51" s="10">
        <v>0</v>
      </c>
      <c r="V51" s="83"/>
    </row>
    <row r="52" spans="1:22" ht="38.25" x14ac:dyDescent="0.25">
      <c r="A52" s="34" t="s">
        <v>22</v>
      </c>
      <c r="B52" s="18" t="s">
        <v>201</v>
      </c>
      <c r="C52" s="36" t="s">
        <v>202</v>
      </c>
      <c r="D52" s="5">
        <v>0</v>
      </c>
      <c r="E52" s="5">
        <v>0</v>
      </c>
      <c r="F52" s="5">
        <v>0</v>
      </c>
      <c r="G52" s="5">
        <f t="shared" si="1"/>
        <v>0</v>
      </c>
      <c r="H52" s="5">
        <f t="shared" si="2"/>
        <v>0</v>
      </c>
      <c r="I52" s="5">
        <f t="shared" si="3"/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9">
        <v>0</v>
      </c>
      <c r="P52" s="5">
        <v>0</v>
      </c>
      <c r="Q52" s="22" t="s">
        <v>429</v>
      </c>
      <c r="R52" s="12">
        <f t="shared" si="7"/>
        <v>0</v>
      </c>
      <c r="S52" s="12">
        <f t="shared" si="4"/>
        <v>0</v>
      </c>
      <c r="T52" s="5">
        <f t="shared" si="5"/>
        <v>0</v>
      </c>
      <c r="U52" s="10">
        <v>0</v>
      </c>
      <c r="V52" s="83"/>
    </row>
    <row r="53" spans="1:22" ht="51" x14ac:dyDescent="0.25">
      <c r="A53" s="34" t="s">
        <v>22</v>
      </c>
      <c r="B53" s="18" t="s">
        <v>203</v>
      </c>
      <c r="C53" s="36" t="s">
        <v>204</v>
      </c>
      <c r="D53" s="5">
        <v>0</v>
      </c>
      <c r="E53" s="5">
        <v>0</v>
      </c>
      <c r="F53" s="5">
        <v>0</v>
      </c>
      <c r="G53" s="5">
        <f t="shared" si="1"/>
        <v>0</v>
      </c>
      <c r="H53" s="5">
        <f t="shared" si="2"/>
        <v>0</v>
      </c>
      <c r="I53" s="5">
        <f t="shared" si="3"/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9">
        <v>0</v>
      </c>
      <c r="P53" s="5">
        <v>0</v>
      </c>
      <c r="Q53" s="22" t="s">
        <v>429</v>
      </c>
      <c r="R53" s="12">
        <f t="shared" si="7"/>
        <v>0</v>
      </c>
      <c r="S53" s="12">
        <f t="shared" si="4"/>
        <v>0</v>
      </c>
      <c r="T53" s="5">
        <f t="shared" si="5"/>
        <v>0</v>
      </c>
      <c r="U53" s="10">
        <v>0</v>
      </c>
      <c r="V53" s="83"/>
    </row>
    <row r="54" spans="1:22" ht="25.5" x14ac:dyDescent="0.25">
      <c r="A54" s="34" t="s">
        <v>22</v>
      </c>
      <c r="B54" s="18" t="s">
        <v>205</v>
      </c>
      <c r="C54" s="36" t="s">
        <v>206</v>
      </c>
      <c r="D54" s="5">
        <v>0</v>
      </c>
      <c r="E54" s="5">
        <v>0</v>
      </c>
      <c r="F54" s="5">
        <v>0</v>
      </c>
      <c r="G54" s="5">
        <f t="shared" si="1"/>
        <v>0</v>
      </c>
      <c r="H54" s="5">
        <f t="shared" si="2"/>
        <v>0</v>
      </c>
      <c r="I54" s="5">
        <f t="shared" si="3"/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9">
        <v>0</v>
      </c>
      <c r="P54" s="5">
        <v>0</v>
      </c>
      <c r="Q54" s="22" t="s">
        <v>429</v>
      </c>
      <c r="R54" s="12">
        <f t="shared" si="7"/>
        <v>0</v>
      </c>
      <c r="S54" s="12">
        <f t="shared" si="4"/>
        <v>0</v>
      </c>
      <c r="T54" s="5">
        <f t="shared" si="5"/>
        <v>0</v>
      </c>
      <c r="U54" s="10">
        <v>0</v>
      </c>
      <c r="V54" s="83"/>
    </row>
    <row r="55" spans="1:22" ht="25.5" x14ac:dyDescent="0.25">
      <c r="A55" s="34" t="s">
        <v>22</v>
      </c>
      <c r="B55" s="18" t="s">
        <v>207</v>
      </c>
      <c r="C55" s="36" t="s">
        <v>208</v>
      </c>
      <c r="D55" s="5">
        <v>0</v>
      </c>
      <c r="E55" s="5">
        <v>0</v>
      </c>
      <c r="F55" s="5">
        <v>0</v>
      </c>
      <c r="G55" s="5">
        <f t="shared" si="1"/>
        <v>0</v>
      </c>
      <c r="H55" s="5">
        <f t="shared" si="2"/>
        <v>0</v>
      </c>
      <c r="I55" s="5">
        <f t="shared" si="3"/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9">
        <v>0</v>
      </c>
      <c r="P55" s="5">
        <v>0</v>
      </c>
      <c r="Q55" s="22" t="s">
        <v>429</v>
      </c>
      <c r="R55" s="12">
        <f t="shared" si="7"/>
        <v>0</v>
      </c>
      <c r="S55" s="12">
        <f t="shared" si="4"/>
        <v>0</v>
      </c>
      <c r="T55" s="5">
        <f t="shared" si="5"/>
        <v>0</v>
      </c>
      <c r="U55" s="10">
        <v>0</v>
      </c>
      <c r="V55" s="83"/>
    </row>
    <row r="56" spans="1:22" ht="25.5" x14ac:dyDescent="0.25">
      <c r="A56" s="34" t="s">
        <v>22</v>
      </c>
      <c r="B56" s="18" t="s">
        <v>209</v>
      </c>
      <c r="C56" s="36" t="s">
        <v>210</v>
      </c>
      <c r="D56" s="5">
        <v>0</v>
      </c>
      <c r="E56" s="5">
        <v>0</v>
      </c>
      <c r="F56" s="5">
        <v>0</v>
      </c>
      <c r="G56" s="5">
        <f t="shared" si="1"/>
        <v>0</v>
      </c>
      <c r="H56" s="5">
        <f t="shared" si="2"/>
        <v>0</v>
      </c>
      <c r="I56" s="5">
        <f t="shared" si="3"/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9">
        <v>0</v>
      </c>
      <c r="P56" s="5">
        <v>0</v>
      </c>
      <c r="Q56" s="22" t="s">
        <v>429</v>
      </c>
      <c r="R56" s="12">
        <f t="shared" si="7"/>
        <v>0</v>
      </c>
      <c r="S56" s="12">
        <f t="shared" si="4"/>
        <v>0</v>
      </c>
      <c r="T56" s="5">
        <f t="shared" si="5"/>
        <v>0</v>
      </c>
      <c r="U56" s="10">
        <v>0</v>
      </c>
      <c r="V56" s="83"/>
    </row>
    <row r="57" spans="1:22" ht="32.25" customHeight="1" x14ac:dyDescent="0.25">
      <c r="A57" s="34" t="s">
        <v>22</v>
      </c>
      <c r="B57" s="18" t="s">
        <v>211</v>
      </c>
      <c r="C57" s="36" t="s">
        <v>212</v>
      </c>
      <c r="D57" s="5">
        <v>0</v>
      </c>
      <c r="E57" s="5">
        <v>0</v>
      </c>
      <c r="F57" s="5">
        <v>0</v>
      </c>
      <c r="G57" s="5">
        <f t="shared" si="1"/>
        <v>0</v>
      </c>
      <c r="H57" s="5">
        <f t="shared" si="2"/>
        <v>0</v>
      </c>
      <c r="I57" s="5">
        <f t="shared" si="3"/>
        <v>1.1827778600000001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9">
        <v>1.1827778600000001</v>
      </c>
      <c r="P57" s="5">
        <v>0</v>
      </c>
      <c r="Q57" s="22" t="s">
        <v>429</v>
      </c>
      <c r="R57" s="12">
        <f t="shared" si="7"/>
        <v>-0.17116999999999999</v>
      </c>
      <c r="S57" s="12">
        <f t="shared" si="4"/>
        <v>-1.1827778600000001</v>
      </c>
      <c r="T57" s="5">
        <f t="shared" si="5"/>
        <v>1.1827778600000001</v>
      </c>
      <c r="U57" s="10">
        <v>100</v>
      </c>
      <c r="V57" s="83"/>
    </row>
    <row r="58" spans="1:22" ht="32.25" customHeight="1" x14ac:dyDescent="0.25">
      <c r="A58" s="34" t="s">
        <v>22</v>
      </c>
      <c r="B58" s="18" t="s">
        <v>213</v>
      </c>
      <c r="C58" s="36" t="s">
        <v>214</v>
      </c>
      <c r="D58" s="5">
        <v>0</v>
      </c>
      <c r="E58" s="5">
        <v>0</v>
      </c>
      <c r="F58" s="5">
        <v>0</v>
      </c>
      <c r="G58" s="5">
        <f t="shared" si="1"/>
        <v>0</v>
      </c>
      <c r="H58" s="5">
        <f t="shared" si="2"/>
        <v>0</v>
      </c>
      <c r="I58" s="5">
        <f t="shared" si="3"/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9">
        <v>0</v>
      </c>
      <c r="P58" s="5">
        <v>0</v>
      </c>
      <c r="Q58" s="22" t="s">
        <v>429</v>
      </c>
      <c r="R58" s="12">
        <f t="shared" si="7"/>
        <v>0</v>
      </c>
      <c r="S58" s="12">
        <f t="shared" si="4"/>
        <v>0</v>
      </c>
      <c r="T58" s="5">
        <f t="shared" si="5"/>
        <v>0</v>
      </c>
      <c r="U58" s="10">
        <v>0</v>
      </c>
      <c r="V58" s="83"/>
    </row>
    <row r="59" spans="1:22" ht="25.5" x14ac:dyDescent="0.25">
      <c r="A59" s="34" t="s">
        <v>22</v>
      </c>
      <c r="B59" s="18" t="s">
        <v>215</v>
      </c>
      <c r="C59" s="36" t="s">
        <v>216</v>
      </c>
      <c r="D59" s="5">
        <v>0</v>
      </c>
      <c r="E59" s="5">
        <v>0</v>
      </c>
      <c r="F59" s="5">
        <v>0</v>
      </c>
      <c r="G59" s="5">
        <f t="shared" si="1"/>
        <v>0</v>
      </c>
      <c r="H59" s="5">
        <f t="shared" si="2"/>
        <v>0</v>
      </c>
      <c r="I59" s="5">
        <f t="shared" si="3"/>
        <v>1.1827778600000001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9">
        <v>1.1827778600000001</v>
      </c>
      <c r="P59" s="5">
        <v>0</v>
      </c>
      <c r="Q59" s="22" t="s">
        <v>429</v>
      </c>
      <c r="R59" s="12">
        <f t="shared" si="7"/>
        <v>-0.17116999999999999</v>
      </c>
      <c r="S59" s="12">
        <f t="shared" si="4"/>
        <v>-1.1827778600000001</v>
      </c>
      <c r="T59" s="5">
        <f t="shared" si="5"/>
        <v>1.1827778600000001</v>
      </c>
      <c r="U59" s="10">
        <v>100</v>
      </c>
      <c r="V59" s="83"/>
    </row>
    <row r="60" spans="1:22" ht="25.5" x14ac:dyDescent="0.25">
      <c r="A60" s="34" t="s">
        <v>22</v>
      </c>
      <c r="B60" s="18" t="s">
        <v>217</v>
      </c>
      <c r="C60" s="36" t="s">
        <v>218</v>
      </c>
      <c r="D60" s="5">
        <v>0</v>
      </c>
      <c r="E60" s="5">
        <v>0</v>
      </c>
      <c r="F60" s="5">
        <v>0</v>
      </c>
      <c r="G60" s="5">
        <f t="shared" si="1"/>
        <v>0</v>
      </c>
      <c r="H60" s="5">
        <f t="shared" si="2"/>
        <v>0</v>
      </c>
      <c r="I60" s="5">
        <f t="shared" si="3"/>
        <v>1.1827778600000001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9">
        <v>1.1827778600000001</v>
      </c>
      <c r="P60" s="5">
        <v>0</v>
      </c>
      <c r="Q60" s="22" t="s">
        <v>429</v>
      </c>
      <c r="R60" s="12">
        <f t="shared" si="7"/>
        <v>-0.17116999999999999</v>
      </c>
      <c r="S60" s="12">
        <f t="shared" si="4"/>
        <v>-1.1827778600000001</v>
      </c>
      <c r="T60" s="5">
        <f t="shared" si="5"/>
        <v>1.1827778600000001</v>
      </c>
      <c r="U60" s="10">
        <v>100</v>
      </c>
      <c r="V60" s="83"/>
    </row>
    <row r="61" spans="1:22" ht="51" x14ac:dyDescent="0.25">
      <c r="A61" s="34" t="s">
        <v>22</v>
      </c>
      <c r="B61" s="18" t="s">
        <v>219</v>
      </c>
      <c r="C61" s="36" t="s">
        <v>220</v>
      </c>
      <c r="D61" s="5">
        <v>0</v>
      </c>
      <c r="E61" s="5">
        <v>0</v>
      </c>
      <c r="F61" s="5">
        <v>0</v>
      </c>
      <c r="G61" s="5">
        <f t="shared" si="1"/>
        <v>0</v>
      </c>
      <c r="H61" s="5">
        <f t="shared" si="2"/>
        <v>0</v>
      </c>
      <c r="I61" s="5">
        <f t="shared" si="3"/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9">
        <v>0</v>
      </c>
      <c r="P61" s="5">
        <v>0</v>
      </c>
      <c r="Q61" s="22" t="s">
        <v>429</v>
      </c>
      <c r="R61" s="12">
        <f>ROUND(S61/6.91,5)</f>
        <v>0</v>
      </c>
      <c r="S61" s="12">
        <f t="shared" si="4"/>
        <v>0</v>
      </c>
      <c r="T61" s="5">
        <f t="shared" si="5"/>
        <v>0</v>
      </c>
      <c r="U61" s="10">
        <v>0</v>
      </c>
      <c r="V61" s="83"/>
    </row>
    <row r="62" spans="1:22" ht="38.25" x14ac:dyDescent="0.25">
      <c r="A62" s="34" t="s">
        <v>22</v>
      </c>
      <c r="B62" s="18" t="s">
        <v>221</v>
      </c>
      <c r="C62" s="36" t="s">
        <v>222</v>
      </c>
      <c r="D62" s="5">
        <v>0</v>
      </c>
      <c r="E62" s="5">
        <v>0</v>
      </c>
      <c r="F62" s="5">
        <v>0</v>
      </c>
      <c r="G62" s="5">
        <f t="shared" si="1"/>
        <v>0</v>
      </c>
      <c r="H62" s="5">
        <f t="shared" si="2"/>
        <v>0</v>
      </c>
      <c r="I62" s="5">
        <f t="shared" si="3"/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9">
        <v>0</v>
      </c>
      <c r="P62" s="5">
        <v>0</v>
      </c>
      <c r="Q62" s="22" t="s">
        <v>429</v>
      </c>
      <c r="R62" s="12">
        <f t="shared" si="7"/>
        <v>0</v>
      </c>
      <c r="S62" s="12">
        <f t="shared" si="4"/>
        <v>0</v>
      </c>
      <c r="T62" s="5">
        <f t="shared" si="5"/>
        <v>0</v>
      </c>
      <c r="U62" s="10">
        <v>0</v>
      </c>
      <c r="V62" s="83"/>
    </row>
    <row r="63" spans="1:22" ht="63.75" x14ac:dyDescent="0.25">
      <c r="A63" s="34" t="s">
        <v>22</v>
      </c>
      <c r="B63" s="18" t="s">
        <v>223</v>
      </c>
      <c r="C63" s="36" t="s">
        <v>224</v>
      </c>
      <c r="D63" s="5">
        <v>0</v>
      </c>
      <c r="E63" s="5">
        <v>0</v>
      </c>
      <c r="F63" s="5">
        <v>0</v>
      </c>
      <c r="G63" s="5">
        <f t="shared" si="1"/>
        <v>0</v>
      </c>
      <c r="H63" s="5">
        <f t="shared" si="2"/>
        <v>0</v>
      </c>
      <c r="I63" s="5">
        <f t="shared" si="3"/>
        <v>1.1827778600000001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9">
        <v>1.1827778600000001</v>
      </c>
      <c r="P63" s="5">
        <v>0</v>
      </c>
      <c r="Q63" s="22" t="s">
        <v>429</v>
      </c>
      <c r="R63" s="12">
        <f t="shared" si="7"/>
        <v>-0.17116999999999999</v>
      </c>
      <c r="S63" s="12">
        <f t="shared" si="4"/>
        <v>-1.1827778600000001</v>
      </c>
      <c r="T63" s="5">
        <f t="shared" si="5"/>
        <v>1.1827778600000001</v>
      </c>
      <c r="U63" s="10">
        <v>100</v>
      </c>
      <c r="V63" s="83"/>
    </row>
    <row r="64" spans="1:22" ht="25.5" x14ac:dyDescent="0.25">
      <c r="A64" s="34" t="s">
        <v>22</v>
      </c>
      <c r="B64" s="18" t="s">
        <v>435</v>
      </c>
      <c r="C64" s="36" t="s">
        <v>225</v>
      </c>
      <c r="D64" s="5">
        <v>0</v>
      </c>
      <c r="E64" s="5">
        <v>0</v>
      </c>
      <c r="F64" s="5">
        <v>0</v>
      </c>
      <c r="G64" s="5">
        <f t="shared" si="1"/>
        <v>0</v>
      </c>
      <c r="H64" s="5">
        <f t="shared" si="2"/>
        <v>0</v>
      </c>
      <c r="I64" s="5">
        <f t="shared" si="3"/>
        <v>2.6057268800000002</v>
      </c>
      <c r="J64" s="5">
        <v>0</v>
      </c>
      <c r="K64" s="5">
        <v>0</v>
      </c>
      <c r="L64" s="5">
        <v>0</v>
      </c>
      <c r="M64" s="5">
        <v>2.6057268800000002</v>
      </c>
      <c r="N64" s="5">
        <v>0</v>
      </c>
      <c r="O64" s="9">
        <v>0</v>
      </c>
      <c r="P64" s="5">
        <v>0</v>
      </c>
      <c r="Q64" s="22" t="s">
        <v>429</v>
      </c>
      <c r="R64" s="12">
        <f t="shared" si="7"/>
        <v>-0.37709999999999999</v>
      </c>
      <c r="S64" s="12">
        <f t="shared" si="4"/>
        <v>-2.6057268800000002</v>
      </c>
      <c r="T64" s="5">
        <f t="shared" si="5"/>
        <v>2.6057268800000002</v>
      </c>
      <c r="U64" s="10">
        <v>100</v>
      </c>
      <c r="V64" s="83"/>
    </row>
    <row r="65" spans="1:22" ht="32.25" customHeight="1" x14ac:dyDescent="0.25">
      <c r="A65" s="34" t="s">
        <v>22</v>
      </c>
      <c r="B65" s="18" t="s">
        <v>226</v>
      </c>
      <c r="C65" s="36" t="s">
        <v>227</v>
      </c>
      <c r="D65" s="5">
        <v>0</v>
      </c>
      <c r="E65" s="5">
        <v>0</v>
      </c>
      <c r="F65" s="5">
        <v>0</v>
      </c>
      <c r="G65" s="5">
        <f t="shared" si="1"/>
        <v>0</v>
      </c>
      <c r="H65" s="5">
        <f t="shared" si="2"/>
        <v>0</v>
      </c>
      <c r="I65" s="5">
        <f t="shared" si="3"/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9">
        <v>0</v>
      </c>
      <c r="P65" s="5">
        <v>0</v>
      </c>
      <c r="Q65" s="22" t="s">
        <v>429</v>
      </c>
      <c r="R65" s="12">
        <f t="shared" si="7"/>
        <v>0</v>
      </c>
      <c r="S65" s="12">
        <f t="shared" si="4"/>
        <v>0</v>
      </c>
      <c r="T65" s="5">
        <f t="shared" si="5"/>
        <v>0</v>
      </c>
      <c r="U65" s="10">
        <v>0</v>
      </c>
      <c r="V65" s="83"/>
    </row>
    <row r="66" spans="1:22" ht="28.5" customHeight="1" x14ac:dyDescent="0.25">
      <c r="A66" s="34" t="s">
        <v>22</v>
      </c>
      <c r="B66" s="18" t="s">
        <v>228</v>
      </c>
      <c r="C66" s="36" t="s">
        <v>229</v>
      </c>
      <c r="D66" s="5">
        <v>0</v>
      </c>
      <c r="E66" s="5">
        <v>0</v>
      </c>
      <c r="F66" s="5">
        <v>0</v>
      </c>
      <c r="G66" s="5">
        <f t="shared" si="1"/>
        <v>0</v>
      </c>
      <c r="H66" s="5">
        <f t="shared" si="2"/>
        <v>0</v>
      </c>
      <c r="I66" s="5">
        <f t="shared" si="3"/>
        <v>3.8520159999999998E-2</v>
      </c>
      <c r="J66" s="5">
        <v>0</v>
      </c>
      <c r="K66" s="5">
        <v>0</v>
      </c>
      <c r="L66" s="5">
        <v>0</v>
      </c>
      <c r="M66" s="5">
        <v>3.8520159999999998E-2</v>
      </c>
      <c r="N66" s="5">
        <v>0</v>
      </c>
      <c r="O66" s="9">
        <v>0</v>
      </c>
      <c r="P66" s="5">
        <v>0</v>
      </c>
      <c r="Q66" s="22" t="s">
        <v>429</v>
      </c>
      <c r="R66" s="12">
        <f t="shared" si="7"/>
        <v>-5.5700000000000003E-3</v>
      </c>
      <c r="S66" s="12">
        <f t="shared" si="4"/>
        <v>-3.8520159999999998E-2</v>
      </c>
      <c r="T66" s="5">
        <f t="shared" si="5"/>
        <v>3.8520159999999998E-2</v>
      </c>
      <c r="U66" s="10">
        <v>100</v>
      </c>
      <c r="V66" s="83"/>
    </row>
    <row r="67" spans="1:22" ht="33" customHeight="1" x14ac:dyDescent="0.25">
      <c r="A67" s="34" t="s">
        <v>22</v>
      </c>
      <c r="B67" s="18" t="s">
        <v>230</v>
      </c>
      <c r="C67" s="36" t="s">
        <v>231</v>
      </c>
      <c r="D67" s="5">
        <v>0</v>
      </c>
      <c r="E67" s="5">
        <v>0</v>
      </c>
      <c r="F67" s="5">
        <v>0</v>
      </c>
      <c r="G67" s="5">
        <f t="shared" si="1"/>
        <v>0</v>
      </c>
      <c r="H67" s="5">
        <f t="shared" si="2"/>
        <v>0</v>
      </c>
      <c r="I67" s="5">
        <f t="shared" si="3"/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9">
        <v>0</v>
      </c>
      <c r="P67" s="5">
        <v>0</v>
      </c>
      <c r="Q67" s="22" t="s">
        <v>429</v>
      </c>
      <c r="R67" s="12">
        <f t="shared" si="7"/>
        <v>0</v>
      </c>
      <c r="S67" s="12">
        <f t="shared" si="4"/>
        <v>0</v>
      </c>
      <c r="T67" s="5">
        <f t="shared" si="5"/>
        <v>0</v>
      </c>
      <c r="U67" s="10">
        <v>0</v>
      </c>
      <c r="V67" s="83"/>
    </row>
    <row r="68" spans="1:22" ht="25.5" x14ac:dyDescent="0.25">
      <c r="A68" s="34" t="s">
        <v>22</v>
      </c>
      <c r="B68" s="18" t="s">
        <v>232</v>
      </c>
      <c r="C68" s="36" t="s">
        <v>233</v>
      </c>
      <c r="D68" s="5">
        <v>0</v>
      </c>
      <c r="E68" s="5">
        <v>0</v>
      </c>
      <c r="F68" s="5">
        <v>0</v>
      </c>
      <c r="G68" s="5">
        <f t="shared" si="1"/>
        <v>0</v>
      </c>
      <c r="H68" s="5">
        <f t="shared" si="2"/>
        <v>0</v>
      </c>
      <c r="I68" s="5">
        <f t="shared" si="3"/>
        <v>2.529E-2</v>
      </c>
      <c r="J68" s="5">
        <v>0</v>
      </c>
      <c r="K68" s="5">
        <v>0</v>
      </c>
      <c r="L68" s="5">
        <v>0</v>
      </c>
      <c r="M68" s="5">
        <v>2.5999999999999999E-3</v>
      </c>
      <c r="N68" s="5">
        <v>0</v>
      </c>
      <c r="O68" s="9">
        <v>2.2689999999999998E-2</v>
      </c>
      <c r="P68" s="5">
        <v>0</v>
      </c>
      <c r="Q68" s="22" t="s">
        <v>429</v>
      </c>
      <c r="R68" s="12">
        <f t="shared" si="7"/>
        <v>-3.6600000000000001E-3</v>
      </c>
      <c r="S68" s="12">
        <f t="shared" si="4"/>
        <v>-2.529E-2</v>
      </c>
      <c r="T68" s="5">
        <f t="shared" si="5"/>
        <v>2.529E-2</v>
      </c>
      <c r="U68" s="10">
        <v>100</v>
      </c>
      <c r="V68" s="83"/>
    </row>
    <row r="69" spans="1:22" ht="30.75" customHeight="1" x14ac:dyDescent="0.25">
      <c r="A69" s="34" t="s">
        <v>22</v>
      </c>
      <c r="B69" s="18" t="s">
        <v>234</v>
      </c>
      <c r="C69" s="36" t="s">
        <v>235</v>
      </c>
      <c r="D69" s="5">
        <v>0</v>
      </c>
      <c r="E69" s="5">
        <v>0</v>
      </c>
      <c r="F69" s="5">
        <v>0</v>
      </c>
      <c r="G69" s="5">
        <f t="shared" si="1"/>
        <v>0</v>
      </c>
      <c r="H69" s="5">
        <f t="shared" si="2"/>
        <v>0</v>
      </c>
      <c r="I69" s="5">
        <f t="shared" si="3"/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9">
        <v>0</v>
      </c>
      <c r="P69" s="5">
        <v>0</v>
      </c>
      <c r="Q69" s="22" t="s">
        <v>429</v>
      </c>
      <c r="R69" s="12">
        <f t="shared" si="7"/>
        <v>0</v>
      </c>
      <c r="S69" s="12">
        <f t="shared" si="4"/>
        <v>0</v>
      </c>
      <c r="T69" s="5">
        <f t="shared" si="5"/>
        <v>0</v>
      </c>
      <c r="U69" s="10">
        <v>0</v>
      </c>
      <c r="V69" s="83"/>
    </row>
    <row r="70" spans="1:22" ht="30.75" customHeight="1" x14ac:dyDescent="0.25">
      <c r="A70" s="34" t="s">
        <v>22</v>
      </c>
      <c r="B70" s="18" t="s">
        <v>236</v>
      </c>
      <c r="C70" s="36" t="s">
        <v>237</v>
      </c>
      <c r="D70" s="5">
        <v>0</v>
      </c>
      <c r="E70" s="5">
        <v>0</v>
      </c>
      <c r="F70" s="5">
        <v>0</v>
      </c>
      <c r="G70" s="5">
        <f t="shared" si="1"/>
        <v>0</v>
      </c>
      <c r="H70" s="5">
        <f t="shared" si="2"/>
        <v>0</v>
      </c>
      <c r="I70" s="5">
        <f t="shared" si="3"/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9">
        <v>0</v>
      </c>
      <c r="P70" s="5">
        <v>0</v>
      </c>
      <c r="Q70" s="22" t="s">
        <v>429</v>
      </c>
      <c r="R70" s="12">
        <f t="shared" si="7"/>
        <v>0</v>
      </c>
      <c r="S70" s="12">
        <f t="shared" si="4"/>
        <v>0</v>
      </c>
      <c r="T70" s="5">
        <f t="shared" si="5"/>
        <v>0</v>
      </c>
      <c r="U70" s="10">
        <v>0</v>
      </c>
      <c r="V70" s="83"/>
    </row>
    <row r="71" spans="1:22" ht="30.75" customHeight="1" x14ac:dyDescent="0.25">
      <c r="A71" s="34" t="s">
        <v>22</v>
      </c>
      <c r="B71" s="18" t="s">
        <v>238</v>
      </c>
      <c r="C71" s="36" t="s">
        <v>239</v>
      </c>
      <c r="D71" s="5">
        <v>0</v>
      </c>
      <c r="E71" s="5">
        <v>0</v>
      </c>
      <c r="F71" s="5">
        <v>0</v>
      </c>
      <c r="G71" s="5">
        <f t="shared" si="1"/>
        <v>0</v>
      </c>
      <c r="H71" s="5">
        <f t="shared" si="2"/>
        <v>0</v>
      </c>
      <c r="I71" s="5">
        <f t="shared" si="3"/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9">
        <v>0</v>
      </c>
      <c r="P71" s="5">
        <v>0</v>
      </c>
      <c r="Q71" s="22" t="s">
        <v>429</v>
      </c>
      <c r="R71" s="12">
        <f t="shared" si="7"/>
        <v>0</v>
      </c>
      <c r="S71" s="12">
        <f t="shared" si="4"/>
        <v>0</v>
      </c>
      <c r="T71" s="5">
        <f t="shared" si="5"/>
        <v>0</v>
      </c>
      <c r="U71" s="10">
        <v>0</v>
      </c>
      <c r="V71" s="83"/>
    </row>
    <row r="72" spans="1:22" ht="30.75" customHeight="1" x14ac:dyDescent="0.25">
      <c r="A72" s="34" t="s">
        <v>22</v>
      </c>
      <c r="B72" s="18" t="s">
        <v>240</v>
      </c>
      <c r="C72" s="36" t="s">
        <v>241</v>
      </c>
      <c r="D72" s="5">
        <v>0</v>
      </c>
      <c r="E72" s="5">
        <v>0</v>
      </c>
      <c r="F72" s="5">
        <v>0</v>
      </c>
      <c r="G72" s="5">
        <f t="shared" si="1"/>
        <v>0</v>
      </c>
      <c r="H72" s="5">
        <f t="shared" si="2"/>
        <v>0</v>
      </c>
      <c r="I72" s="5">
        <f t="shared" si="3"/>
        <v>1.0730149999999999E-2</v>
      </c>
      <c r="J72" s="5">
        <v>0</v>
      </c>
      <c r="K72" s="5">
        <v>0</v>
      </c>
      <c r="L72" s="5">
        <v>0</v>
      </c>
      <c r="M72" s="5">
        <v>2.0634799999999999E-3</v>
      </c>
      <c r="N72" s="5">
        <v>0</v>
      </c>
      <c r="O72" s="9">
        <v>8.6666699999999996E-3</v>
      </c>
      <c r="P72" s="5">
        <v>0</v>
      </c>
      <c r="Q72" s="22" t="s">
        <v>429</v>
      </c>
      <c r="R72" s="12">
        <f t="shared" si="7"/>
        <v>-1.5499999999999999E-3</v>
      </c>
      <c r="S72" s="12">
        <f t="shared" si="4"/>
        <v>-1.0730149999999999E-2</v>
      </c>
      <c r="T72" s="5">
        <f t="shared" si="5"/>
        <v>1.0730149999999999E-2</v>
      </c>
      <c r="U72" s="10">
        <v>100</v>
      </c>
      <c r="V72" s="83"/>
    </row>
    <row r="73" spans="1:22" ht="38.25" x14ac:dyDescent="0.25">
      <c r="A73" s="34" t="s">
        <v>22</v>
      </c>
      <c r="B73" s="18" t="s">
        <v>242</v>
      </c>
      <c r="C73" s="36" t="s">
        <v>243</v>
      </c>
      <c r="D73" s="5">
        <v>0</v>
      </c>
      <c r="E73" s="5">
        <v>0</v>
      </c>
      <c r="F73" s="5">
        <v>0</v>
      </c>
      <c r="G73" s="5">
        <f t="shared" si="1"/>
        <v>0</v>
      </c>
      <c r="H73" s="5">
        <f t="shared" si="2"/>
        <v>0</v>
      </c>
      <c r="I73" s="5">
        <f t="shared" si="3"/>
        <v>6.8451650000000003E-2</v>
      </c>
      <c r="J73" s="5">
        <v>0</v>
      </c>
      <c r="K73" s="5">
        <v>0</v>
      </c>
      <c r="L73" s="5">
        <v>0</v>
      </c>
      <c r="M73" s="5">
        <v>6.8451650000000003E-2</v>
      </c>
      <c r="N73" s="5">
        <v>0</v>
      </c>
      <c r="O73" s="9">
        <v>0</v>
      </c>
      <c r="P73" s="5">
        <v>0</v>
      </c>
      <c r="Q73" s="22" t="s">
        <v>429</v>
      </c>
      <c r="R73" s="12">
        <f t="shared" si="7"/>
        <v>-9.9100000000000004E-3</v>
      </c>
      <c r="S73" s="12">
        <f t="shared" si="4"/>
        <v>-6.8451650000000003E-2</v>
      </c>
      <c r="T73" s="5">
        <f t="shared" si="5"/>
        <v>6.8451650000000003E-2</v>
      </c>
      <c r="U73" s="10">
        <v>100</v>
      </c>
      <c r="V73" s="83"/>
    </row>
    <row r="74" spans="1:22" ht="42.75" customHeight="1" x14ac:dyDescent="0.25">
      <c r="A74" s="34" t="s">
        <v>22</v>
      </c>
      <c r="B74" s="18" t="s">
        <v>244</v>
      </c>
      <c r="C74" s="36" t="s">
        <v>245</v>
      </c>
      <c r="D74" s="5">
        <v>0</v>
      </c>
      <c r="E74" s="5">
        <v>0</v>
      </c>
      <c r="F74" s="5">
        <v>0</v>
      </c>
      <c r="G74" s="5">
        <f t="shared" si="1"/>
        <v>0</v>
      </c>
      <c r="H74" s="5">
        <f t="shared" si="2"/>
        <v>0</v>
      </c>
      <c r="I74" s="5">
        <f t="shared" si="3"/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9">
        <v>0</v>
      </c>
      <c r="P74" s="5">
        <v>0</v>
      </c>
      <c r="Q74" s="22" t="s">
        <v>429</v>
      </c>
      <c r="R74" s="12">
        <f t="shared" si="7"/>
        <v>0</v>
      </c>
      <c r="S74" s="12">
        <f t="shared" si="4"/>
        <v>0</v>
      </c>
      <c r="T74" s="5">
        <f t="shared" si="5"/>
        <v>0</v>
      </c>
      <c r="U74" s="10">
        <v>0</v>
      </c>
      <c r="V74" s="83"/>
    </row>
    <row r="75" spans="1:22" ht="28.5" customHeight="1" x14ac:dyDescent="0.25">
      <c r="A75" s="37" t="s">
        <v>22</v>
      </c>
      <c r="B75" s="18" t="s">
        <v>146</v>
      </c>
      <c r="C75" s="36" t="s">
        <v>147</v>
      </c>
      <c r="D75" s="5">
        <v>0</v>
      </c>
      <c r="E75" s="5">
        <v>0</v>
      </c>
      <c r="F75" s="5">
        <v>0</v>
      </c>
      <c r="G75" s="5">
        <f t="shared" si="1"/>
        <v>0</v>
      </c>
      <c r="H75" s="5">
        <f t="shared" si="2"/>
        <v>0</v>
      </c>
      <c r="I75" s="5">
        <f t="shared" si="3"/>
        <v>5.9740649999999992E-2</v>
      </c>
      <c r="J75" s="5">
        <v>0</v>
      </c>
      <c r="K75" s="5">
        <v>0</v>
      </c>
      <c r="L75" s="5">
        <v>0</v>
      </c>
      <c r="M75" s="5">
        <v>5.9740649999999992E-2</v>
      </c>
      <c r="N75" s="5">
        <v>0</v>
      </c>
      <c r="O75" s="9">
        <v>0</v>
      </c>
      <c r="P75" s="5">
        <v>0</v>
      </c>
      <c r="Q75" s="22" t="s">
        <v>429</v>
      </c>
      <c r="R75" s="12">
        <f t="shared" si="7"/>
        <v>-8.6499999999999997E-3</v>
      </c>
      <c r="S75" s="12">
        <f t="shared" si="4"/>
        <v>-5.9740649999999992E-2</v>
      </c>
      <c r="T75" s="5">
        <f t="shared" si="5"/>
        <v>5.9740649999999992E-2</v>
      </c>
      <c r="U75" s="10">
        <v>100</v>
      </c>
      <c r="V75" s="83"/>
    </row>
    <row r="76" spans="1:22" ht="43.5" customHeight="1" x14ac:dyDescent="0.25">
      <c r="A76" s="37" t="s">
        <v>22</v>
      </c>
      <c r="B76" s="18" t="s">
        <v>246</v>
      </c>
      <c r="C76" s="41" t="s">
        <v>247</v>
      </c>
      <c r="D76" s="5">
        <v>0</v>
      </c>
      <c r="E76" s="5">
        <v>0</v>
      </c>
      <c r="F76" s="5">
        <v>0</v>
      </c>
      <c r="G76" s="5">
        <f t="shared" si="1"/>
        <v>0</v>
      </c>
      <c r="H76" s="5">
        <f t="shared" si="2"/>
        <v>0</v>
      </c>
      <c r="I76" s="5">
        <f t="shared" si="3"/>
        <v>1.88235E-2</v>
      </c>
      <c r="J76" s="5">
        <v>0</v>
      </c>
      <c r="K76" s="5">
        <v>0</v>
      </c>
      <c r="L76" s="5">
        <v>0</v>
      </c>
      <c r="M76" s="5">
        <v>1.88235E-2</v>
      </c>
      <c r="N76" s="5">
        <v>0</v>
      </c>
      <c r="O76" s="9">
        <v>0</v>
      </c>
      <c r="P76" s="5">
        <v>0</v>
      </c>
      <c r="Q76" s="22" t="s">
        <v>429</v>
      </c>
      <c r="R76" s="12">
        <f t="shared" si="7"/>
        <v>-2.7200000000000002E-3</v>
      </c>
      <c r="S76" s="12">
        <f t="shared" si="4"/>
        <v>-1.88235E-2</v>
      </c>
      <c r="T76" s="5">
        <f t="shared" si="5"/>
        <v>1.88235E-2</v>
      </c>
      <c r="U76" s="10">
        <v>100</v>
      </c>
      <c r="V76" s="83"/>
    </row>
    <row r="77" spans="1:22" ht="25.5" x14ac:dyDescent="0.25">
      <c r="A77" s="37" t="s">
        <v>22</v>
      </c>
      <c r="B77" s="18" t="s">
        <v>142</v>
      </c>
      <c r="C77" s="41" t="s">
        <v>143</v>
      </c>
      <c r="D77" s="5">
        <v>0</v>
      </c>
      <c r="E77" s="5">
        <v>0</v>
      </c>
      <c r="F77" s="5">
        <v>0</v>
      </c>
      <c r="G77" s="5">
        <f t="shared" si="1"/>
        <v>0</v>
      </c>
      <c r="H77" s="5">
        <f t="shared" si="2"/>
        <v>0</v>
      </c>
      <c r="I77" s="5">
        <f t="shared" si="3"/>
        <v>3.0291909999999998E-2</v>
      </c>
      <c r="J77" s="5">
        <v>0</v>
      </c>
      <c r="K77" s="5">
        <v>0</v>
      </c>
      <c r="L77" s="5">
        <v>0</v>
      </c>
      <c r="M77" s="5">
        <v>3.0291909999999998E-2</v>
      </c>
      <c r="N77" s="5">
        <v>0</v>
      </c>
      <c r="O77" s="9">
        <v>0</v>
      </c>
      <c r="P77" s="5">
        <v>0</v>
      </c>
      <c r="Q77" s="22" t="s">
        <v>429</v>
      </c>
      <c r="R77" s="12">
        <f t="shared" si="7"/>
        <v>-4.3800000000000002E-3</v>
      </c>
      <c r="S77" s="12">
        <f t="shared" si="4"/>
        <v>-3.0291909999999998E-2</v>
      </c>
      <c r="T77" s="5">
        <f t="shared" si="5"/>
        <v>3.0291909999999998E-2</v>
      </c>
      <c r="U77" s="10">
        <v>100</v>
      </c>
      <c r="V77" s="83"/>
    </row>
    <row r="78" spans="1:22" ht="30.75" customHeight="1" x14ac:dyDescent="0.25">
      <c r="A78" s="34" t="s">
        <v>22</v>
      </c>
      <c r="B78" s="18" t="s">
        <v>436</v>
      </c>
      <c r="C78" s="36" t="s">
        <v>248</v>
      </c>
      <c r="D78" s="5">
        <v>0</v>
      </c>
      <c r="E78" s="5">
        <v>0</v>
      </c>
      <c r="F78" s="5">
        <v>0</v>
      </c>
      <c r="G78" s="5">
        <f t="shared" si="1"/>
        <v>0</v>
      </c>
      <c r="H78" s="5">
        <f t="shared" si="2"/>
        <v>0</v>
      </c>
      <c r="I78" s="5">
        <f t="shared" si="3"/>
        <v>0.23834390999999999</v>
      </c>
      <c r="J78" s="5">
        <v>0</v>
      </c>
      <c r="K78" s="5">
        <v>0.23834390999999999</v>
      </c>
      <c r="L78" s="5">
        <v>0</v>
      </c>
      <c r="M78" s="5">
        <v>0</v>
      </c>
      <c r="N78" s="5">
        <v>0</v>
      </c>
      <c r="O78" s="9">
        <v>0</v>
      </c>
      <c r="P78" s="5">
        <v>0</v>
      </c>
      <c r="Q78" s="22" t="s">
        <v>429</v>
      </c>
      <c r="R78" s="12">
        <f t="shared" si="7"/>
        <v>-3.449E-2</v>
      </c>
      <c r="S78" s="12">
        <f t="shared" si="4"/>
        <v>-0.23834390999999999</v>
      </c>
      <c r="T78" s="5">
        <f t="shared" si="5"/>
        <v>0.23834390999999999</v>
      </c>
      <c r="U78" s="10">
        <v>100</v>
      </c>
      <c r="V78" s="83"/>
    </row>
    <row r="79" spans="1:22" ht="30.75" customHeight="1" x14ac:dyDescent="0.25">
      <c r="A79" s="34" t="s">
        <v>22</v>
      </c>
      <c r="B79" s="18" t="s">
        <v>249</v>
      </c>
      <c r="C79" s="36" t="s">
        <v>250</v>
      </c>
      <c r="D79" s="5">
        <v>0</v>
      </c>
      <c r="E79" s="5">
        <v>0</v>
      </c>
      <c r="F79" s="5">
        <v>0</v>
      </c>
      <c r="G79" s="5">
        <f t="shared" si="1"/>
        <v>0</v>
      </c>
      <c r="H79" s="5">
        <f t="shared" si="2"/>
        <v>0</v>
      </c>
      <c r="I79" s="5">
        <f t="shared" si="3"/>
        <v>0</v>
      </c>
      <c r="J79" s="5">
        <v>0</v>
      </c>
      <c r="K79" s="5">
        <v>2.9111000000000001E-2</v>
      </c>
      <c r="L79" s="5">
        <v>0</v>
      </c>
      <c r="M79" s="5">
        <v>-2.9111000000000001E-2</v>
      </c>
      <c r="N79" s="5">
        <v>0</v>
      </c>
      <c r="O79" s="9">
        <v>0</v>
      </c>
      <c r="P79" s="5">
        <v>0</v>
      </c>
      <c r="Q79" s="22" t="s">
        <v>429</v>
      </c>
      <c r="R79" s="12">
        <f t="shared" si="7"/>
        <v>0</v>
      </c>
      <c r="S79" s="12">
        <f t="shared" si="4"/>
        <v>0</v>
      </c>
      <c r="T79" s="5">
        <f t="shared" si="5"/>
        <v>0</v>
      </c>
      <c r="U79" s="10">
        <v>0</v>
      </c>
      <c r="V79" s="83"/>
    </row>
    <row r="80" spans="1:22" ht="25.5" x14ac:dyDescent="0.25">
      <c r="A80" s="37" t="s">
        <v>22</v>
      </c>
      <c r="B80" s="18" t="s">
        <v>138</v>
      </c>
      <c r="C80" s="41" t="s">
        <v>139</v>
      </c>
      <c r="D80" s="5">
        <v>0</v>
      </c>
      <c r="E80" s="5">
        <v>0</v>
      </c>
      <c r="F80" s="5">
        <v>0</v>
      </c>
      <c r="G80" s="5">
        <f t="shared" si="1"/>
        <v>0</v>
      </c>
      <c r="H80" s="5">
        <f t="shared" si="2"/>
        <v>0</v>
      </c>
      <c r="I80" s="5">
        <f t="shared" si="3"/>
        <v>1.146962E-2</v>
      </c>
      <c r="J80" s="5">
        <v>0</v>
      </c>
      <c r="K80" s="5">
        <v>1.146962E-2</v>
      </c>
      <c r="L80" s="5">
        <v>0</v>
      </c>
      <c r="M80" s="5">
        <v>0</v>
      </c>
      <c r="N80" s="5">
        <v>0</v>
      </c>
      <c r="O80" s="9">
        <v>0</v>
      </c>
      <c r="P80" s="5">
        <v>0</v>
      </c>
      <c r="Q80" s="22" t="s">
        <v>429</v>
      </c>
      <c r="R80" s="12">
        <f t="shared" si="7"/>
        <v>-1.66E-3</v>
      </c>
      <c r="S80" s="12">
        <f t="shared" si="4"/>
        <v>-1.146962E-2</v>
      </c>
      <c r="T80" s="5">
        <f t="shared" si="5"/>
        <v>1.146962E-2</v>
      </c>
      <c r="U80" s="10">
        <v>100</v>
      </c>
      <c r="V80" s="83"/>
    </row>
    <row r="81" spans="1:22" ht="32.25" customHeight="1" x14ac:dyDescent="0.25">
      <c r="A81" s="34" t="s">
        <v>22</v>
      </c>
      <c r="B81" s="18" t="s">
        <v>251</v>
      </c>
      <c r="C81" s="36" t="s">
        <v>252</v>
      </c>
      <c r="D81" s="5">
        <v>0</v>
      </c>
      <c r="E81" s="5">
        <v>0</v>
      </c>
      <c r="F81" s="5">
        <v>0</v>
      </c>
      <c r="G81" s="5">
        <f t="shared" si="1"/>
        <v>0</v>
      </c>
      <c r="H81" s="5">
        <f t="shared" si="2"/>
        <v>0</v>
      </c>
      <c r="I81" s="5">
        <f t="shared" si="3"/>
        <v>1.0210496800000002</v>
      </c>
      <c r="J81" s="5">
        <v>0</v>
      </c>
      <c r="K81" s="5">
        <v>0</v>
      </c>
      <c r="L81" s="5">
        <v>0</v>
      </c>
      <c r="M81" s="5">
        <v>2.0634799999999999E-3</v>
      </c>
      <c r="N81" s="5">
        <v>0</v>
      </c>
      <c r="O81" s="9">
        <v>1.0189862000000003</v>
      </c>
      <c r="P81" s="5">
        <v>0</v>
      </c>
      <c r="Q81" s="22" t="s">
        <v>429</v>
      </c>
      <c r="R81" s="12">
        <f t="shared" si="7"/>
        <v>-0.14776</v>
      </c>
      <c r="S81" s="12">
        <f t="shared" si="4"/>
        <v>-1.0210496800000002</v>
      </c>
      <c r="T81" s="5">
        <f t="shared" si="5"/>
        <v>1.0210496800000002</v>
      </c>
      <c r="U81" s="10">
        <v>100</v>
      </c>
      <c r="V81" s="83"/>
    </row>
    <row r="82" spans="1:22" ht="33.75" customHeight="1" x14ac:dyDescent="0.25">
      <c r="A82" s="34" t="s">
        <v>22</v>
      </c>
      <c r="B82" s="18" t="s">
        <v>253</v>
      </c>
      <c r="C82" s="36" t="s">
        <v>254</v>
      </c>
      <c r="D82" s="5">
        <v>0</v>
      </c>
      <c r="E82" s="5">
        <v>0</v>
      </c>
      <c r="F82" s="5">
        <v>0</v>
      </c>
      <c r="G82" s="5">
        <f t="shared" ref="G82:G150" si="8">H82</f>
        <v>0</v>
      </c>
      <c r="H82" s="5">
        <f t="shared" ref="H82:H89" si="9">J82+L82+N82+P82</f>
        <v>0</v>
      </c>
      <c r="I82" s="5">
        <f t="shared" ref="I82:I145" si="10">K82+M82+O82</f>
        <v>2.0634799999999999E-3</v>
      </c>
      <c r="J82" s="5">
        <v>0</v>
      </c>
      <c r="K82" s="5">
        <v>0</v>
      </c>
      <c r="L82" s="5">
        <v>0</v>
      </c>
      <c r="M82" s="5">
        <v>2.0634799999999999E-3</v>
      </c>
      <c r="N82" s="5">
        <v>0</v>
      </c>
      <c r="O82" s="9">
        <v>0</v>
      </c>
      <c r="P82" s="5">
        <v>0</v>
      </c>
      <c r="Q82" s="22" t="s">
        <v>429</v>
      </c>
      <c r="R82" s="12">
        <f t="shared" si="7"/>
        <v>-2.9999999999999997E-4</v>
      </c>
      <c r="S82" s="12">
        <f t="shared" ref="S82:S145" si="11">G82-I82</f>
        <v>-2.0634799999999999E-3</v>
      </c>
      <c r="T82" s="5">
        <f t="shared" ref="T82:T145" si="12">(K82+M82+O82)-(J82+L82+N82)</f>
        <v>2.0634799999999999E-3</v>
      </c>
      <c r="U82" s="10">
        <v>100</v>
      </c>
      <c r="V82" s="83"/>
    </row>
    <row r="83" spans="1:22" x14ac:dyDescent="0.25">
      <c r="A83" s="34" t="s">
        <v>22</v>
      </c>
      <c r="B83" s="32" t="s">
        <v>437</v>
      </c>
      <c r="C83" s="36" t="s">
        <v>438</v>
      </c>
      <c r="D83" s="5">
        <v>0</v>
      </c>
      <c r="E83" s="5">
        <v>0</v>
      </c>
      <c r="F83" s="5">
        <v>0</v>
      </c>
      <c r="G83" s="5">
        <f t="shared" si="8"/>
        <v>0</v>
      </c>
      <c r="H83" s="5">
        <f t="shared" si="9"/>
        <v>0</v>
      </c>
      <c r="I83" s="5">
        <f t="shared" si="10"/>
        <v>1.4564502199999998</v>
      </c>
      <c r="J83" s="5">
        <v>0</v>
      </c>
      <c r="K83" s="5">
        <v>0</v>
      </c>
      <c r="L83" s="5">
        <v>0</v>
      </c>
      <c r="M83" s="5">
        <v>1.4564502199999998</v>
      </c>
      <c r="N83" s="5">
        <v>0</v>
      </c>
      <c r="O83" s="9">
        <v>0</v>
      </c>
      <c r="P83" s="5">
        <v>0</v>
      </c>
      <c r="Q83" s="22" t="s">
        <v>429</v>
      </c>
      <c r="R83" s="12">
        <f t="shared" si="7"/>
        <v>-0.21077000000000001</v>
      </c>
      <c r="S83" s="12">
        <f t="shared" si="11"/>
        <v>-1.4564502199999998</v>
      </c>
      <c r="T83" s="5">
        <f t="shared" si="12"/>
        <v>1.4564502199999998</v>
      </c>
      <c r="U83" s="10">
        <v>100</v>
      </c>
      <c r="V83" s="83"/>
    </row>
    <row r="84" spans="1:22" ht="35.25" customHeight="1" x14ac:dyDescent="0.25">
      <c r="A84" s="34" t="s">
        <v>22</v>
      </c>
      <c r="B84" s="18" t="s">
        <v>537</v>
      </c>
      <c r="C84" s="36" t="s">
        <v>439</v>
      </c>
      <c r="D84" s="5">
        <v>0</v>
      </c>
      <c r="E84" s="5">
        <v>0</v>
      </c>
      <c r="F84" s="5">
        <v>0</v>
      </c>
      <c r="G84" s="5">
        <f t="shared" si="8"/>
        <v>0</v>
      </c>
      <c r="H84" s="5">
        <f t="shared" si="9"/>
        <v>0</v>
      </c>
      <c r="I84" s="5">
        <f t="shared" si="10"/>
        <v>0.10048557000000001</v>
      </c>
      <c r="J84" s="5">
        <v>0</v>
      </c>
      <c r="K84" s="5">
        <v>0</v>
      </c>
      <c r="L84" s="5">
        <v>0</v>
      </c>
      <c r="M84" s="5">
        <v>9.5485570000000006E-2</v>
      </c>
      <c r="N84" s="5">
        <v>0</v>
      </c>
      <c r="O84" s="9">
        <v>5.0000000000000001E-3</v>
      </c>
      <c r="P84" s="5">
        <v>0</v>
      </c>
      <c r="Q84" s="22" t="s">
        <v>429</v>
      </c>
      <c r="R84" s="12">
        <f t="shared" si="7"/>
        <v>-1.4540000000000001E-2</v>
      </c>
      <c r="S84" s="12">
        <f t="shared" si="11"/>
        <v>-0.10048557000000001</v>
      </c>
      <c r="T84" s="5">
        <f t="shared" si="12"/>
        <v>0.10048557000000001</v>
      </c>
      <c r="U84" s="10">
        <v>100</v>
      </c>
      <c r="V84" s="83"/>
    </row>
    <row r="85" spans="1:22" ht="30.75" customHeight="1" x14ac:dyDescent="0.25">
      <c r="A85" s="34" t="s">
        <v>22</v>
      </c>
      <c r="B85" s="18" t="s">
        <v>440</v>
      </c>
      <c r="C85" s="36" t="s">
        <v>441</v>
      </c>
      <c r="D85" s="5">
        <v>0</v>
      </c>
      <c r="E85" s="5">
        <v>0</v>
      </c>
      <c r="F85" s="5">
        <v>0</v>
      </c>
      <c r="G85" s="5">
        <f t="shared" si="8"/>
        <v>0</v>
      </c>
      <c r="H85" s="5">
        <f t="shared" si="9"/>
        <v>0</v>
      </c>
      <c r="I85" s="5">
        <f t="shared" si="10"/>
        <v>6.4441739999999997E-2</v>
      </c>
      <c r="J85" s="5">
        <v>0</v>
      </c>
      <c r="K85" s="5">
        <v>0</v>
      </c>
      <c r="L85" s="5">
        <v>0</v>
      </c>
      <c r="M85" s="5">
        <v>5.9753260000000002E-2</v>
      </c>
      <c r="N85" s="5">
        <v>0</v>
      </c>
      <c r="O85" s="9">
        <v>4.6884800000000001E-3</v>
      </c>
      <c r="P85" s="5">
        <v>0</v>
      </c>
      <c r="Q85" s="22" t="s">
        <v>429</v>
      </c>
      <c r="R85" s="12">
        <f t="shared" si="7"/>
        <v>-9.3299999999999998E-3</v>
      </c>
      <c r="S85" s="12">
        <f t="shared" si="11"/>
        <v>-6.4441739999999997E-2</v>
      </c>
      <c r="T85" s="5">
        <f t="shared" si="12"/>
        <v>6.4441739999999997E-2</v>
      </c>
      <c r="U85" s="10">
        <v>100</v>
      </c>
      <c r="V85" s="83"/>
    </row>
    <row r="86" spans="1:22" ht="30.75" customHeight="1" x14ac:dyDescent="0.25">
      <c r="A86" s="34" t="s">
        <v>22</v>
      </c>
      <c r="B86" s="18" t="s">
        <v>442</v>
      </c>
      <c r="C86" s="36" t="s">
        <v>443</v>
      </c>
      <c r="D86" s="5">
        <v>0</v>
      </c>
      <c r="E86" s="5">
        <v>0</v>
      </c>
      <c r="F86" s="5">
        <v>0</v>
      </c>
      <c r="G86" s="5">
        <f t="shared" si="8"/>
        <v>0</v>
      </c>
      <c r="H86" s="5">
        <f t="shared" si="9"/>
        <v>0</v>
      </c>
      <c r="I86" s="5">
        <f t="shared" si="10"/>
        <v>1.9730000000000001E-2</v>
      </c>
      <c r="J86" s="5">
        <v>0</v>
      </c>
      <c r="K86" s="5">
        <v>0</v>
      </c>
      <c r="L86" s="5">
        <v>0</v>
      </c>
      <c r="M86" s="5">
        <v>1.9730000000000001E-2</v>
      </c>
      <c r="N86" s="5">
        <v>0</v>
      </c>
      <c r="O86" s="9">
        <v>0</v>
      </c>
      <c r="P86" s="5">
        <v>0</v>
      </c>
      <c r="Q86" s="22" t="s">
        <v>429</v>
      </c>
      <c r="R86" s="12">
        <f t="shared" si="7"/>
        <v>-2.8600000000000001E-3</v>
      </c>
      <c r="S86" s="12">
        <f t="shared" si="11"/>
        <v>-1.9730000000000001E-2</v>
      </c>
      <c r="T86" s="5">
        <f t="shared" si="12"/>
        <v>1.9730000000000001E-2</v>
      </c>
      <c r="U86" s="10">
        <v>100</v>
      </c>
      <c r="V86" s="83"/>
    </row>
    <row r="87" spans="1:22" ht="38.25" x14ac:dyDescent="0.25">
      <c r="A87" s="34" t="s">
        <v>22</v>
      </c>
      <c r="B87" s="18" t="s">
        <v>444</v>
      </c>
      <c r="C87" s="36" t="s">
        <v>445</v>
      </c>
      <c r="D87" s="5">
        <v>0</v>
      </c>
      <c r="E87" s="5">
        <v>0</v>
      </c>
      <c r="F87" s="5">
        <v>0</v>
      </c>
      <c r="G87" s="5">
        <f t="shared" si="8"/>
        <v>0</v>
      </c>
      <c r="H87" s="5">
        <f t="shared" si="9"/>
        <v>0</v>
      </c>
      <c r="I87" s="5">
        <f t="shared" si="10"/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9">
        <v>0</v>
      </c>
      <c r="P87" s="5">
        <v>0</v>
      </c>
      <c r="Q87" s="22" t="s">
        <v>429</v>
      </c>
      <c r="R87" s="12">
        <f t="shared" si="7"/>
        <v>0</v>
      </c>
      <c r="S87" s="12">
        <f t="shared" si="11"/>
        <v>0</v>
      </c>
      <c r="T87" s="5">
        <f t="shared" si="12"/>
        <v>0</v>
      </c>
      <c r="U87" s="10">
        <v>0</v>
      </c>
      <c r="V87" s="83"/>
    </row>
    <row r="88" spans="1:22" ht="21" customHeight="1" x14ac:dyDescent="0.25">
      <c r="A88" s="34" t="s">
        <v>22</v>
      </c>
      <c r="B88" s="18" t="s">
        <v>446</v>
      </c>
      <c r="C88" s="36" t="s">
        <v>447</v>
      </c>
      <c r="D88" s="5">
        <v>0</v>
      </c>
      <c r="E88" s="5">
        <v>0</v>
      </c>
      <c r="F88" s="5">
        <v>0</v>
      </c>
      <c r="G88" s="5">
        <f t="shared" si="8"/>
        <v>0</v>
      </c>
      <c r="H88" s="5">
        <f t="shared" si="9"/>
        <v>0</v>
      </c>
      <c r="I88" s="5">
        <f t="shared" si="10"/>
        <v>5.989659E-2</v>
      </c>
      <c r="J88" s="5">
        <v>0</v>
      </c>
      <c r="K88" s="5">
        <v>0</v>
      </c>
      <c r="L88" s="5">
        <v>0</v>
      </c>
      <c r="M88" s="5">
        <v>3.7398239999999999E-2</v>
      </c>
      <c r="N88" s="5">
        <v>0</v>
      </c>
      <c r="O88" s="9">
        <v>2.249835E-2</v>
      </c>
      <c r="P88" s="5">
        <v>0</v>
      </c>
      <c r="Q88" s="22" t="s">
        <v>429</v>
      </c>
      <c r="R88" s="12">
        <f t="shared" si="7"/>
        <v>-8.6700000000000006E-3</v>
      </c>
      <c r="S88" s="12">
        <f t="shared" si="11"/>
        <v>-5.989659E-2</v>
      </c>
      <c r="T88" s="5">
        <f t="shared" si="12"/>
        <v>5.989659E-2</v>
      </c>
      <c r="U88" s="10">
        <v>100</v>
      </c>
      <c r="V88" s="83"/>
    </row>
    <row r="89" spans="1:22" ht="27" customHeight="1" x14ac:dyDescent="0.25">
      <c r="A89" s="34" t="s">
        <v>22</v>
      </c>
      <c r="B89" s="18" t="s">
        <v>448</v>
      </c>
      <c r="C89" s="36" t="s">
        <v>449</v>
      </c>
      <c r="D89" s="5">
        <v>0</v>
      </c>
      <c r="E89" s="5">
        <v>0</v>
      </c>
      <c r="F89" s="5">
        <v>0</v>
      </c>
      <c r="G89" s="5">
        <f t="shared" si="8"/>
        <v>0</v>
      </c>
      <c r="H89" s="5">
        <f t="shared" si="9"/>
        <v>0</v>
      </c>
      <c r="I89" s="5">
        <f t="shared" si="10"/>
        <v>5.630926E-2</v>
      </c>
      <c r="J89" s="5">
        <v>0</v>
      </c>
      <c r="K89" s="5">
        <v>0</v>
      </c>
      <c r="L89" s="5">
        <v>0</v>
      </c>
      <c r="M89" s="5">
        <v>3.7398260000000003E-2</v>
      </c>
      <c r="N89" s="5">
        <v>0</v>
      </c>
      <c r="O89" s="9">
        <v>1.8911000000000001E-2</v>
      </c>
      <c r="P89" s="5">
        <v>0</v>
      </c>
      <c r="Q89" s="22" t="s">
        <v>429</v>
      </c>
      <c r="R89" s="12">
        <f t="shared" si="7"/>
        <v>-8.1499999999999993E-3</v>
      </c>
      <c r="S89" s="12">
        <f t="shared" si="11"/>
        <v>-5.630926E-2</v>
      </c>
      <c r="T89" s="5">
        <f t="shared" si="12"/>
        <v>5.630926E-2</v>
      </c>
      <c r="U89" s="10">
        <v>100</v>
      </c>
      <c r="V89" s="83"/>
    </row>
    <row r="90" spans="1:22" ht="27" customHeight="1" x14ac:dyDescent="0.25">
      <c r="A90" s="34" t="s">
        <v>22</v>
      </c>
      <c r="B90" s="32" t="s">
        <v>502</v>
      </c>
      <c r="C90" s="36" t="s">
        <v>503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f t="shared" si="10"/>
        <v>0.20204833999999999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9">
        <v>0.20204833999999999</v>
      </c>
      <c r="P90" s="5">
        <v>0</v>
      </c>
      <c r="Q90" s="22" t="s">
        <v>429</v>
      </c>
      <c r="R90" s="12"/>
      <c r="S90" s="12">
        <f t="shared" si="11"/>
        <v>-0.20204833999999999</v>
      </c>
      <c r="T90" s="5">
        <f t="shared" si="12"/>
        <v>0.20204833999999999</v>
      </c>
      <c r="U90" s="10">
        <v>100</v>
      </c>
      <c r="V90" s="83"/>
    </row>
    <row r="91" spans="1:22" ht="27" customHeight="1" x14ac:dyDescent="0.25">
      <c r="A91" s="34" t="s">
        <v>22</v>
      </c>
      <c r="B91" s="32" t="s">
        <v>504</v>
      </c>
      <c r="C91" s="36" t="s">
        <v>505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f t="shared" si="10"/>
        <v>0.18501024000000002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9">
        <v>0.18501024000000002</v>
      </c>
      <c r="P91" s="5">
        <v>0</v>
      </c>
      <c r="Q91" s="22" t="s">
        <v>429</v>
      </c>
      <c r="R91" s="12"/>
      <c r="S91" s="12">
        <f t="shared" si="11"/>
        <v>-0.18501024000000002</v>
      </c>
      <c r="T91" s="5">
        <f t="shared" si="12"/>
        <v>0.18501024000000002</v>
      </c>
      <c r="U91" s="10">
        <v>100</v>
      </c>
      <c r="V91" s="83"/>
    </row>
    <row r="92" spans="1:22" ht="27" customHeight="1" x14ac:dyDescent="0.25">
      <c r="A92" s="34" t="s">
        <v>22</v>
      </c>
      <c r="B92" s="32" t="s">
        <v>506</v>
      </c>
      <c r="C92" s="36" t="s">
        <v>507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f t="shared" si="10"/>
        <v>7.4999999999999997E-3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9">
        <v>7.4999999999999997E-3</v>
      </c>
      <c r="P92" s="5">
        <v>0</v>
      </c>
      <c r="Q92" s="22" t="s">
        <v>429</v>
      </c>
      <c r="R92" s="12"/>
      <c r="S92" s="12">
        <f t="shared" si="11"/>
        <v>-7.4999999999999997E-3</v>
      </c>
      <c r="T92" s="5">
        <f t="shared" si="12"/>
        <v>7.4999999999999997E-3</v>
      </c>
      <c r="U92" s="10">
        <v>100</v>
      </c>
      <c r="V92" s="83"/>
    </row>
    <row r="93" spans="1:22" ht="27" customHeight="1" x14ac:dyDescent="0.25">
      <c r="A93" s="34" t="s">
        <v>22</v>
      </c>
      <c r="B93" s="32" t="s">
        <v>508</v>
      </c>
      <c r="C93" s="36" t="s">
        <v>509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f t="shared" si="10"/>
        <v>6.0470610000000001E-2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9">
        <v>6.0470610000000001E-2</v>
      </c>
      <c r="P93" s="5">
        <v>0</v>
      </c>
      <c r="Q93" s="22" t="s">
        <v>429</v>
      </c>
      <c r="R93" s="12"/>
      <c r="S93" s="12">
        <f t="shared" si="11"/>
        <v>-6.0470610000000001E-2</v>
      </c>
      <c r="T93" s="5">
        <f t="shared" si="12"/>
        <v>6.0470610000000001E-2</v>
      </c>
      <c r="U93" s="10">
        <v>100</v>
      </c>
      <c r="V93" s="83"/>
    </row>
    <row r="94" spans="1:22" ht="27" customHeight="1" x14ac:dyDescent="0.25">
      <c r="A94" s="31" t="s">
        <v>22</v>
      </c>
      <c r="B94" s="32" t="s">
        <v>510</v>
      </c>
      <c r="C94" s="38" t="s">
        <v>511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f t="shared" si="10"/>
        <v>8.7527750000000001E-2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9">
        <v>8.7527750000000001E-2</v>
      </c>
      <c r="P94" s="5">
        <v>0</v>
      </c>
      <c r="Q94" s="22" t="s">
        <v>429</v>
      </c>
      <c r="R94" s="12"/>
      <c r="S94" s="12">
        <f t="shared" si="11"/>
        <v>-8.7527750000000001E-2</v>
      </c>
      <c r="T94" s="5">
        <f t="shared" si="12"/>
        <v>8.7527750000000001E-2</v>
      </c>
      <c r="U94" s="10">
        <v>100</v>
      </c>
      <c r="V94" s="83"/>
    </row>
    <row r="95" spans="1:22" ht="22.5" customHeight="1" x14ac:dyDescent="0.25">
      <c r="A95" s="31" t="s">
        <v>22</v>
      </c>
      <c r="B95" s="32" t="s">
        <v>525</v>
      </c>
      <c r="C95" s="38" t="s">
        <v>527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f t="shared" si="10"/>
        <v>-5.5163519999999994E-2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9">
        <v>-5.5163519999999994E-2</v>
      </c>
      <c r="P95" s="5">
        <v>0</v>
      </c>
      <c r="Q95" s="22" t="s">
        <v>429</v>
      </c>
      <c r="R95" s="12"/>
      <c r="S95" s="12">
        <f t="shared" si="11"/>
        <v>5.5163519999999994E-2</v>
      </c>
      <c r="T95" s="5">
        <f t="shared" si="12"/>
        <v>-5.5163519999999994E-2</v>
      </c>
      <c r="U95" s="10">
        <v>100</v>
      </c>
      <c r="V95" s="83"/>
    </row>
    <row r="96" spans="1:22" ht="22.5" customHeight="1" x14ac:dyDescent="0.25">
      <c r="A96" s="31" t="s">
        <v>22</v>
      </c>
      <c r="B96" s="32" t="s">
        <v>526</v>
      </c>
      <c r="C96" s="38" t="s">
        <v>528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f t="shared" si="10"/>
        <v>-5.3278560000000003E-2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9">
        <v>-5.3278560000000003E-2</v>
      </c>
      <c r="P96" s="5">
        <v>0</v>
      </c>
      <c r="Q96" s="22" t="s">
        <v>429</v>
      </c>
      <c r="R96" s="12"/>
      <c r="S96" s="12">
        <f t="shared" si="11"/>
        <v>5.3278560000000003E-2</v>
      </c>
      <c r="T96" s="5">
        <f t="shared" si="12"/>
        <v>-5.3278560000000003E-2</v>
      </c>
      <c r="U96" s="10">
        <v>100</v>
      </c>
      <c r="V96" s="84"/>
    </row>
    <row r="97" spans="1:22" s="17" customFormat="1" x14ac:dyDescent="0.25">
      <c r="A97" s="28" t="s">
        <v>23</v>
      </c>
      <c r="B97" s="29" t="s">
        <v>71</v>
      </c>
      <c r="C97" s="30" t="s">
        <v>51</v>
      </c>
      <c r="D97" s="13">
        <v>0</v>
      </c>
      <c r="E97" s="13">
        <v>0</v>
      </c>
      <c r="F97" s="13">
        <v>0</v>
      </c>
      <c r="G97" s="13">
        <f t="shared" si="8"/>
        <v>0</v>
      </c>
      <c r="H97" s="13">
        <f t="shared" ref="H97:H128" si="13">J97+L97+N97+P97</f>
        <v>0</v>
      </c>
      <c r="I97" s="13">
        <f t="shared" si="10"/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5">
        <v>0</v>
      </c>
      <c r="P97" s="13">
        <v>0</v>
      </c>
      <c r="Q97" s="21" t="s">
        <v>429</v>
      </c>
      <c r="R97" s="14">
        <f t="shared" si="7"/>
        <v>0</v>
      </c>
      <c r="S97" s="14">
        <f t="shared" si="11"/>
        <v>0</v>
      </c>
      <c r="T97" s="13">
        <f t="shared" si="12"/>
        <v>0</v>
      </c>
      <c r="U97" s="16">
        <v>0</v>
      </c>
      <c r="V97" s="13" t="s">
        <v>429</v>
      </c>
    </row>
    <row r="98" spans="1:22" s="17" customFormat="1" ht="25.5" x14ac:dyDescent="0.25">
      <c r="A98" s="28" t="s">
        <v>42</v>
      </c>
      <c r="B98" s="29" t="s">
        <v>72</v>
      </c>
      <c r="C98" s="30" t="s">
        <v>51</v>
      </c>
      <c r="D98" s="13">
        <v>0</v>
      </c>
      <c r="E98" s="13">
        <v>0</v>
      </c>
      <c r="F98" s="13">
        <v>0</v>
      </c>
      <c r="G98" s="13">
        <f t="shared" si="8"/>
        <v>0</v>
      </c>
      <c r="H98" s="13">
        <f t="shared" si="13"/>
        <v>0</v>
      </c>
      <c r="I98" s="13">
        <f t="shared" si="10"/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5">
        <v>0</v>
      </c>
      <c r="P98" s="13">
        <v>0</v>
      </c>
      <c r="Q98" s="21" t="s">
        <v>429</v>
      </c>
      <c r="R98" s="14">
        <f t="shared" si="7"/>
        <v>0</v>
      </c>
      <c r="S98" s="14">
        <f t="shared" si="11"/>
        <v>0</v>
      </c>
      <c r="T98" s="13">
        <f t="shared" si="12"/>
        <v>0</v>
      </c>
      <c r="U98" s="16">
        <v>0</v>
      </c>
      <c r="V98" s="13" t="s">
        <v>429</v>
      </c>
    </row>
    <row r="99" spans="1:22" s="17" customFormat="1" ht="25.5" x14ac:dyDescent="0.25">
      <c r="A99" s="28" t="s">
        <v>43</v>
      </c>
      <c r="B99" s="29" t="s">
        <v>73</v>
      </c>
      <c r="C99" s="30" t="s">
        <v>51</v>
      </c>
      <c r="D99" s="13">
        <v>0</v>
      </c>
      <c r="E99" s="13">
        <v>0</v>
      </c>
      <c r="F99" s="13">
        <v>0</v>
      </c>
      <c r="G99" s="13">
        <f t="shared" si="8"/>
        <v>0</v>
      </c>
      <c r="H99" s="13">
        <f t="shared" si="13"/>
        <v>0</v>
      </c>
      <c r="I99" s="13">
        <f t="shared" si="10"/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5">
        <v>0</v>
      </c>
      <c r="P99" s="13">
        <v>0</v>
      </c>
      <c r="Q99" s="21" t="s">
        <v>429</v>
      </c>
      <c r="R99" s="14">
        <f t="shared" si="7"/>
        <v>0</v>
      </c>
      <c r="S99" s="14">
        <f t="shared" si="11"/>
        <v>0</v>
      </c>
      <c r="T99" s="13">
        <f t="shared" si="12"/>
        <v>0</v>
      </c>
      <c r="U99" s="16">
        <v>0</v>
      </c>
      <c r="V99" s="13" t="s">
        <v>429</v>
      </c>
    </row>
    <row r="100" spans="1:22" s="17" customFormat="1" ht="25.5" x14ac:dyDescent="0.25">
      <c r="A100" s="28" t="s">
        <v>24</v>
      </c>
      <c r="B100" s="29" t="s">
        <v>74</v>
      </c>
      <c r="C100" s="30" t="s">
        <v>51</v>
      </c>
      <c r="D100" s="13">
        <v>0</v>
      </c>
      <c r="E100" s="13">
        <v>0</v>
      </c>
      <c r="F100" s="13">
        <v>0</v>
      </c>
      <c r="G100" s="13">
        <f t="shared" si="8"/>
        <v>0</v>
      </c>
      <c r="H100" s="13">
        <f t="shared" si="13"/>
        <v>0</v>
      </c>
      <c r="I100" s="13">
        <f t="shared" si="10"/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5">
        <v>0</v>
      </c>
      <c r="P100" s="13">
        <v>0</v>
      </c>
      <c r="Q100" s="21" t="s">
        <v>429</v>
      </c>
      <c r="R100" s="14">
        <f t="shared" si="7"/>
        <v>0</v>
      </c>
      <c r="S100" s="14">
        <f t="shared" si="11"/>
        <v>0</v>
      </c>
      <c r="T100" s="13">
        <f t="shared" si="12"/>
        <v>0</v>
      </c>
      <c r="U100" s="16">
        <v>0</v>
      </c>
      <c r="V100" s="13" t="s">
        <v>429</v>
      </c>
    </row>
    <row r="101" spans="1:22" s="17" customFormat="1" ht="24.75" customHeight="1" x14ac:dyDescent="0.25">
      <c r="A101" s="39" t="s">
        <v>75</v>
      </c>
      <c r="B101" s="40" t="s">
        <v>76</v>
      </c>
      <c r="C101" s="30" t="s">
        <v>51</v>
      </c>
      <c r="D101" s="13">
        <v>0</v>
      </c>
      <c r="E101" s="13">
        <v>0</v>
      </c>
      <c r="F101" s="13">
        <v>0</v>
      </c>
      <c r="G101" s="13">
        <f t="shared" si="8"/>
        <v>0</v>
      </c>
      <c r="H101" s="13">
        <f t="shared" si="13"/>
        <v>0</v>
      </c>
      <c r="I101" s="13">
        <f t="shared" si="10"/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5">
        <v>0</v>
      </c>
      <c r="P101" s="13">
        <v>0</v>
      </c>
      <c r="Q101" s="21" t="s">
        <v>429</v>
      </c>
      <c r="R101" s="14">
        <f t="shared" si="7"/>
        <v>0</v>
      </c>
      <c r="S101" s="14">
        <f t="shared" si="11"/>
        <v>0</v>
      </c>
      <c r="T101" s="13">
        <f t="shared" si="12"/>
        <v>0</v>
      </c>
      <c r="U101" s="16">
        <v>0</v>
      </c>
      <c r="V101" s="13" t="s">
        <v>429</v>
      </c>
    </row>
    <row r="102" spans="1:22" s="17" customFormat="1" ht="38.25" x14ac:dyDescent="0.25">
      <c r="A102" s="39" t="s">
        <v>75</v>
      </c>
      <c r="B102" s="40" t="s">
        <v>77</v>
      </c>
      <c r="C102" s="30" t="s">
        <v>51</v>
      </c>
      <c r="D102" s="13">
        <v>0</v>
      </c>
      <c r="E102" s="13">
        <v>0</v>
      </c>
      <c r="F102" s="13">
        <v>0</v>
      </c>
      <c r="G102" s="13">
        <f t="shared" si="8"/>
        <v>0</v>
      </c>
      <c r="H102" s="13">
        <f t="shared" si="13"/>
        <v>0</v>
      </c>
      <c r="I102" s="13">
        <f t="shared" si="10"/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5">
        <v>0</v>
      </c>
      <c r="P102" s="13">
        <v>0</v>
      </c>
      <c r="Q102" s="21" t="s">
        <v>429</v>
      </c>
      <c r="R102" s="14">
        <f t="shared" si="7"/>
        <v>0</v>
      </c>
      <c r="S102" s="14">
        <f t="shared" si="11"/>
        <v>0</v>
      </c>
      <c r="T102" s="13">
        <f t="shared" si="12"/>
        <v>0</v>
      </c>
      <c r="U102" s="16">
        <v>0</v>
      </c>
      <c r="V102" s="13" t="s">
        <v>429</v>
      </c>
    </row>
    <row r="103" spans="1:22" s="17" customFormat="1" ht="38.25" x14ac:dyDescent="0.25">
      <c r="A103" s="39" t="s">
        <v>75</v>
      </c>
      <c r="B103" s="40" t="s">
        <v>78</v>
      </c>
      <c r="C103" s="30" t="s">
        <v>51</v>
      </c>
      <c r="D103" s="13">
        <v>0</v>
      </c>
      <c r="E103" s="13">
        <v>0</v>
      </c>
      <c r="F103" s="13">
        <v>0</v>
      </c>
      <c r="G103" s="13">
        <f t="shared" si="8"/>
        <v>0</v>
      </c>
      <c r="H103" s="13">
        <f t="shared" si="13"/>
        <v>0</v>
      </c>
      <c r="I103" s="13">
        <f t="shared" si="10"/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5">
        <v>0</v>
      </c>
      <c r="P103" s="13">
        <v>0</v>
      </c>
      <c r="Q103" s="21" t="s">
        <v>429</v>
      </c>
      <c r="R103" s="14">
        <f t="shared" si="7"/>
        <v>0</v>
      </c>
      <c r="S103" s="14">
        <f t="shared" si="11"/>
        <v>0</v>
      </c>
      <c r="T103" s="13">
        <f t="shared" si="12"/>
        <v>0</v>
      </c>
      <c r="U103" s="16">
        <v>0</v>
      </c>
      <c r="V103" s="13" t="s">
        <v>429</v>
      </c>
    </row>
    <row r="104" spans="1:22" s="17" customFormat="1" ht="43.5" customHeight="1" x14ac:dyDescent="0.25">
      <c r="A104" s="39" t="s">
        <v>75</v>
      </c>
      <c r="B104" s="40" t="s">
        <v>79</v>
      </c>
      <c r="C104" s="30" t="s">
        <v>51</v>
      </c>
      <c r="D104" s="13">
        <v>0</v>
      </c>
      <c r="E104" s="13">
        <v>0</v>
      </c>
      <c r="F104" s="13">
        <v>0</v>
      </c>
      <c r="G104" s="13">
        <f t="shared" si="8"/>
        <v>0</v>
      </c>
      <c r="H104" s="13">
        <f t="shared" si="13"/>
        <v>0</v>
      </c>
      <c r="I104" s="13">
        <f t="shared" si="10"/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5">
        <v>0</v>
      </c>
      <c r="P104" s="13">
        <v>0</v>
      </c>
      <c r="Q104" s="21" t="s">
        <v>429</v>
      </c>
      <c r="R104" s="14">
        <f t="shared" si="7"/>
        <v>0</v>
      </c>
      <c r="S104" s="14">
        <f t="shared" si="11"/>
        <v>0</v>
      </c>
      <c r="T104" s="13">
        <f t="shared" si="12"/>
        <v>0</v>
      </c>
      <c r="U104" s="16">
        <v>0</v>
      </c>
      <c r="V104" s="13" t="s">
        <v>429</v>
      </c>
    </row>
    <row r="105" spans="1:22" s="17" customFormat="1" ht="21.75" customHeight="1" x14ac:dyDescent="0.25">
      <c r="A105" s="39" t="s">
        <v>80</v>
      </c>
      <c r="B105" s="40" t="s">
        <v>76</v>
      </c>
      <c r="C105" s="30" t="s">
        <v>51</v>
      </c>
      <c r="D105" s="13">
        <v>0</v>
      </c>
      <c r="E105" s="13">
        <v>0</v>
      </c>
      <c r="F105" s="13">
        <v>0</v>
      </c>
      <c r="G105" s="13">
        <f t="shared" si="8"/>
        <v>0</v>
      </c>
      <c r="H105" s="13">
        <f t="shared" si="13"/>
        <v>0</v>
      </c>
      <c r="I105" s="13">
        <f t="shared" si="10"/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5">
        <v>0</v>
      </c>
      <c r="P105" s="13">
        <v>0</v>
      </c>
      <c r="Q105" s="21" t="s">
        <v>429</v>
      </c>
      <c r="R105" s="14">
        <f t="shared" si="7"/>
        <v>0</v>
      </c>
      <c r="S105" s="14">
        <f t="shared" si="11"/>
        <v>0</v>
      </c>
      <c r="T105" s="13">
        <f t="shared" si="12"/>
        <v>0</v>
      </c>
      <c r="U105" s="16">
        <v>0</v>
      </c>
      <c r="V105" s="13" t="s">
        <v>429</v>
      </c>
    </row>
    <row r="106" spans="1:22" s="17" customFormat="1" ht="44.25" customHeight="1" x14ac:dyDescent="0.25">
      <c r="A106" s="39" t="s">
        <v>80</v>
      </c>
      <c r="B106" s="40" t="s">
        <v>77</v>
      </c>
      <c r="C106" s="30" t="s">
        <v>51</v>
      </c>
      <c r="D106" s="13">
        <v>0</v>
      </c>
      <c r="E106" s="13">
        <v>0</v>
      </c>
      <c r="F106" s="13">
        <v>0</v>
      </c>
      <c r="G106" s="13">
        <f t="shared" si="8"/>
        <v>0</v>
      </c>
      <c r="H106" s="13">
        <f t="shared" si="13"/>
        <v>0</v>
      </c>
      <c r="I106" s="13">
        <f t="shared" si="10"/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5">
        <v>0</v>
      </c>
      <c r="P106" s="13">
        <v>0</v>
      </c>
      <c r="Q106" s="21" t="s">
        <v>429</v>
      </c>
      <c r="R106" s="14">
        <f t="shared" si="7"/>
        <v>0</v>
      </c>
      <c r="S106" s="14">
        <f t="shared" si="11"/>
        <v>0</v>
      </c>
      <c r="T106" s="13">
        <f t="shared" si="12"/>
        <v>0</v>
      </c>
      <c r="U106" s="16">
        <v>0</v>
      </c>
      <c r="V106" s="13" t="s">
        <v>429</v>
      </c>
    </row>
    <row r="107" spans="1:22" s="17" customFormat="1" ht="44.25" customHeight="1" x14ac:dyDescent="0.25">
      <c r="A107" s="39" t="s">
        <v>80</v>
      </c>
      <c r="B107" s="40" t="s">
        <v>78</v>
      </c>
      <c r="C107" s="30" t="s">
        <v>51</v>
      </c>
      <c r="D107" s="13">
        <v>0</v>
      </c>
      <c r="E107" s="13">
        <v>0</v>
      </c>
      <c r="F107" s="13">
        <v>0</v>
      </c>
      <c r="G107" s="13">
        <f t="shared" si="8"/>
        <v>0</v>
      </c>
      <c r="H107" s="13">
        <f t="shared" si="13"/>
        <v>0</v>
      </c>
      <c r="I107" s="13">
        <f t="shared" si="10"/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5">
        <v>0</v>
      </c>
      <c r="P107" s="13">
        <v>0</v>
      </c>
      <c r="Q107" s="21" t="s">
        <v>429</v>
      </c>
      <c r="R107" s="14">
        <f t="shared" si="7"/>
        <v>0</v>
      </c>
      <c r="S107" s="14">
        <f t="shared" si="11"/>
        <v>0</v>
      </c>
      <c r="T107" s="13">
        <f t="shared" si="12"/>
        <v>0</v>
      </c>
      <c r="U107" s="16">
        <v>0</v>
      </c>
      <c r="V107" s="13" t="s">
        <v>429</v>
      </c>
    </row>
    <row r="108" spans="1:22" s="17" customFormat="1" ht="53.25" customHeight="1" x14ac:dyDescent="0.25">
      <c r="A108" s="39" t="s">
        <v>80</v>
      </c>
      <c r="B108" s="40" t="s">
        <v>81</v>
      </c>
      <c r="C108" s="30" t="s">
        <v>51</v>
      </c>
      <c r="D108" s="13">
        <v>0</v>
      </c>
      <c r="E108" s="13">
        <v>0</v>
      </c>
      <c r="F108" s="13">
        <v>0</v>
      </c>
      <c r="G108" s="13">
        <f t="shared" si="8"/>
        <v>0</v>
      </c>
      <c r="H108" s="13">
        <f t="shared" si="13"/>
        <v>0</v>
      </c>
      <c r="I108" s="13">
        <f t="shared" si="10"/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5">
        <v>0</v>
      </c>
      <c r="P108" s="13">
        <v>0</v>
      </c>
      <c r="Q108" s="21" t="s">
        <v>429</v>
      </c>
      <c r="R108" s="14">
        <f t="shared" si="7"/>
        <v>0</v>
      </c>
      <c r="S108" s="14">
        <f t="shared" si="11"/>
        <v>0</v>
      </c>
      <c r="T108" s="13">
        <f t="shared" si="12"/>
        <v>0</v>
      </c>
      <c r="U108" s="16">
        <v>0</v>
      </c>
      <c r="V108" s="13" t="s">
        <v>429</v>
      </c>
    </row>
    <row r="109" spans="1:22" s="17" customFormat="1" ht="41.25" customHeight="1" x14ac:dyDescent="0.25">
      <c r="A109" s="28" t="s">
        <v>82</v>
      </c>
      <c r="B109" s="29" t="s">
        <v>83</v>
      </c>
      <c r="C109" s="30" t="s">
        <v>51</v>
      </c>
      <c r="D109" s="13">
        <f>D110+D111</f>
        <v>0.24323923368234146</v>
      </c>
      <c r="E109" s="13">
        <v>0</v>
      </c>
      <c r="F109" s="13">
        <f>F110+F111</f>
        <v>0.24323923368234146</v>
      </c>
      <c r="G109" s="13">
        <f t="shared" si="8"/>
        <v>4.1764978310841601</v>
      </c>
      <c r="H109" s="13">
        <f t="shared" si="13"/>
        <v>4.1764978310841601</v>
      </c>
      <c r="I109" s="13">
        <f t="shared" si="10"/>
        <v>-5.0989060000000003E-2</v>
      </c>
      <c r="J109" s="13">
        <v>1.0394680111086545</v>
      </c>
      <c r="K109" s="13">
        <v>0</v>
      </c>
      <c r="L109" s="13">
        <v>1.0394680111086545</v>
      </c>
      <c r="M109" s="13">
        <v>-5.0989060000000003E-2</v>
      </c>
      <c r="N109" s="13">
        <v>1.0394680111086547</v>
      </c>
      <c r="O109" s="15">
        <v>0</v>
      </c>
      <c r="P109" s="13">
        <v>1.0580937977581963</v>
      </c>
      <c r="Q109" s="21" t="s">
        <v>429</v>
      </c>
      <c r="R109" s="14">
        <f>R110+R111</f>
        <v>0.24620999999999998</v>
      </c>
      <c r="S109" s="14">
        <f t="shared" si="11"/>
        <v>4.2274868910841601</v>
      </c>
      <c r="T109" s="13">
        <f t="shared" si="12"/>
        <v>-3.1693930933259638</v>
      </c>
      <c r="U109" s="16">
        <f t="shared" ref="U109:U145" si="14">(K109+M109+O109)/(J109+L109+N109)*100-100</f>
        <v>-101.63510114324785</v>
      </c>
      <c r="V109" s="13" t="s">
        <v>429</v>
      </c>
    </row>
    <row r="110" spans="1:22" s="17" customFormat="1" ht="28.5" customHeight="1" x14ac:dyDescent="0.25">
      <c r="A110" s="28" t="s">
        <v>84</v>
      </c>
      <c r="B110" s="29" t="s">
        <v>85</v>
      </c>
      <c r="C110" s="30" t="s">
        <v>51</v>
      </c>
      <c r="D110" s="13">
        <v>0</v>
      </c>
      <c r="E110" s="13">
        <v>0</v>
      </c>
      <c r="F110" s="13">
        <v>0</v>
      </c>
      <c r="G110" s="13">
        <f t="shared" si="8"/>
        <v>0</v>
      </c>
      <c r="H110" s="13">
        <f t="shared" si="13"/>
        <v>0</v>
      </c>
      <c r="I110" s="13">
        <f t="shared" si="10"/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5">
        <v>0</v>
      </c>
      <c r="P110" s="13">
        <v>0</v>
      </c>
      <c r="Q110" s="21" t="s">
        <v>429</v>
      </c>
      <c r="R110" s="14">
        <f t="shared" si="7"/>
        <v>0</v>
      </c>
      <c r="S110" s="14">
        <f t="shared" si="11"/>
        <v>0</v>
      </c>
      <c r="T110" s="13">
        <f t="shared" si="12"/>
        <v>0</v>
      </c>
      <c r="U110" s="16">
        <v>0</v>
      </c>
      <c r="V110" s="13" t="s">
        <v>429</v>
      </c>
    </row>
    <row r="111" spans="1:22" s="17" customFormat="1" ht="44.25" customHeight="1" x14ac:dyDescent="0.25">
      <c r="A111" s="28" t="s">
        <v>86</v>
      </c>
      <c r="B111" s="29" t="s">
        <v>87</v>
      </c>
      <c r="C111" s="30" t="s">
        <v>51</v>
      </c>
      <c r="D111" s="13">
        <f>SUM(D112:D121)</f>
        <v>0.24323923368234146</v>
      </c>
      <c r="E111" s="13">
        <v>0</v>
      </c>
      <c r="F111" s="13">
        <f>SUM(F112:F121)</f>
        <v>0.24323923368234146</v>
      </c>
      <c r="G111" s="13">
        <f t="shared" si="8"/>
        <v>4.1764978310841601</v>
      </c>
      <c r="H111" s="13">
        <f t="shared" si="13"/>
        <v>4.1764978310841601</v>
      </c>
      <c r="I111" s="13">
        <f t="shared" si="10"/>
        <v>-5.0989060000000003E-2</v>
      </c>
      <c r="J111" s="13">
        <v>1.0394680111086545</v>
      </c>
      <c r="K111" s="13">
        <v>0</v>
      </c>
      <c r="L111" s="13">
        <v>1.0394680111086545</v>
      </c>
      <c r="M111" s="13">
        <v>-5.0989060000000003E-2</v>
      </c>
      <c r="N111" s="13">
        <v>1.0394680111086547</v>
      </c>
      <c r="O111" s="15">
        <v>0</v>
      </c>
      <c r="P111" s="13">
        <v>1.0580937977581963</v>
      </c>
      <c r="Q111" s="21" t="s">
        <v>429</v>
      </c>
      <c r="R111" s="14">
        <f>SUM(R112:R121)</f>
        <v>0.24620999999999998</v>
      </c>
      <c r="S111" s="14">
        <f t="shared" si="11"/>
        <v>4.2274868910841601</v>
      </c>
      <c r="T111" s="13">
        <f t="shared" si="12"/>
        <v>-3.1693930933259638</v>
      </c>
      <c r="U111" s="16">
        <f t="shared" si="14"/>
        <v>-101.63510114324785</v>
      </c>
      <c r="V111" s="75" t="s">
        <v>491</v>
      </c>
    </row>
    <row r="112" spans="1:22" ht="15.75" customHeight="1" x14ac:dyDescent="0.25">
      <c r="A112" s="31" t="s">
        <v>86</v>
      </c>
      <c r="B112" s="32" t="s">
        <v>255</v>
      </c>
      <c r="C112" s="33" t="s">
        <v>256</v>
      </c>
      <c r="D112" s="5">
        <v>0.1504716296696704</v>
      </c>
      <c r="E112" s="5">
        <v>0</v>
      </c>
      <c r="F112" s="5">
        <v>0.1504716296696704</v>
      </c>
      <c r="G112" s="5">
        <f t="shared" si="8"/>
        <v>2.5836474874600004</v>
      </c>
      <c r="H112" s="5">
        <f t="shared" si="13"/>
        <v>2.5836474874600004</v>
      </c>
      <c r="I112" s="5">
        <f t="shared" si="10"/>
        <v>0</v>
      </c>
      <c r="J112" s="5">
        <v>0.6459118718650001</v>
      </c>
      <c r="K112" s="5">
        <v>0</v>
      </c>
      <c r="L112" s="5">
        <v>0.6459118718650001</v>
      </c>
      <c r="M112" s="5">
        <v>0</v>
      </c>
      <c r="N112" s="5">
        <v>0.6459118718650001</v>
      </c>
      <c r="O112" s="9">
        <v>0</v>
      </c>
      <c r="P112" s="5">
        <v>0.6459118718650001</v>
      </c>
      <c r="Q112" s="22" t="s">
        <v>429</v>
      </c>
      <c r="R112" s="12">
        <v>0.15046999999999999</v>
      </c>
      <c r="S112" s="12">
        <f t="shared" si="11"/>
        <v>2.5836474874600004</v>
      </c>
      <c r="T112" s="5">
        <f t="shared" si="12"/>
        <v>-1.9377356155950003</v>
      </c>
      <c r="U112" s="10">
        <f t="shared" si="14"/>
        <v>-100</v>
      </c>
      <c r="V112" s="76"/>
    </row>
    <row r="113" spans="1:22" x14ac:dyDescent="0.25">
      <c r="A113" s="31" t="s">
        <v>86</v>
      </c>
      <c r="B113" s="18" t="s">
        <v>257</v>
      </c>
      <c r="C113" s="41" t="s">
        <v>258</v>
      </c>
      <c r="D113" s="5">
        <v>4.4475398393241085E-2</v>
      </c>
      <c r="E113" s="5">
        <v>0</v>
      </c>
      <c r="F113" s="5">
        <v>4.4475398393241085E-2</v>
      </c>
      <c r="G113" s="5">
        <f t="shared" si="8"/>
        <v>0.76365725263119977</v>
      </c>
      <c r="H113" s="5">
        <f t="shared" si="13"/>
        <v>0.76365725263119977</v>
      </c>
      <c r="I113" s="5">
        <f t="shared" si="10"/>
        <v>0</v>
      </c>
      <c r="J113" s="5">
        <v>0.18625786649541454</v>
      </c>
      <c r="K113" s="5">
        <v>0</v>
      </c>
      <c r="L113" s="5">
        <v>0.18625786649541454</v>
      </c>
      <c r="M113" s="5">
        <v>0</v>
      </c>
      <c r="N113" s="5">
        <v>0.18625786649541465</v>
      </c>
      <c r="O113" s="9">
        <v>0</v>
      </c>
      <c r="P113" s="5">
        <v>0.2048836531449561</v>
      </c>
      <c r="Q113" s="22" t="s">
        <v>429</v>
      </c>
      <c r="R113" s="12">
        <v>4.4479999999999999E-2</v>
      </c>
      <c r="S113" s="12">
        <f t="shared" si="11"/>
        <v>0.76365725263119977</v>
      </c>
      <c r="T113" s="5">
        <f t="shared" si="12"/>
        <v>-0.55877359948624372</v>
      </c>
      <c r="U113" s="10">
        <f t="shared" si="14"/>
        <v>-100</v>
      </c>
      <c r="V113" s="76"/>
    </row>
    <row r="114" spans="1:22" x14ac:dyDescent="0.25">
      <c r="A114" s="31" t="s">
        <v>86</v>
      </c>
      <c r="B114" s="18" t="s">
        <v>259</v>
      </c>
      <c r="C114" s="41" t="s">
        <v>260</v>
      </c>
      <c r="D114" s="5">
        <v>4.8292205619429991E-2</v>
      </c>
      <c r="E114" s="5">
        <v>0</v>
      </c>
      <c r="F114" s="5">
        <v>4.8292205619429991E-2</v>
      </c>
      <c r="G114" s="5">
        <f t="shared" si="8"/>
        <v>0.82919309099296001</v>
      </c>
      <c r="H114" s="5">
        <f t="shared" si="13"/>
        <v>0.82919309099296001</v>
      </c>
      <c r="I114" s="5">
        <f t="shared" si="10"/>
        <v>0</v>
      </c>
      <c r="J114" s="5">
        <v>0.20729827274824</v>
      </c>
      <c r="K114" s="5">
        <v>0</v>
      </c>
      <c r="L114" s="5">
        <v>0.20729827274824</v>
      </c>
      <c r="M114" s="5">
        <v>0</v>
      </c>
      <c r="N114" s="5">
        <v>0.20729827274824</v>
      </c>
      <c r="O114" s="9">
        <v>0</v>
      </c>
      <c r="P114" s="5">
        <v>0.20729827274824</v>
      </c>
      <c r="Q114" s="22" t="s">
        <v>429</v>
      </c>
      <c r="R114" s="12">
        <v>4.829E-2</v>
      </c>
      <c r="S114" s="12">
        <f t="shared" si="11"/>
        <v>0.82919309099296001</v>
      </c>
      <c r="T114" s="5">
        <f t="shared" si="12"/>
        <v>-0.62189481824472004</v>
      </c>
      <c r="U114" s="10">
        <f t="shared" si="14"/>
        <v>-100</v>
      </c>
      <c r="V114" s="76"/>
    </row>
    <row r="115" spans="1:22" x14ac:dyDescent="0.25">
      <c r="A115" s="37" t="s">
        <v>86</v>
      </c>
      <c r="B115" s="42" t="s">
        <v>450</v>
      </c>
      <c r="C115" s="43" t="s">
        <v>271</v>
      </c>
      <c r="D115" s="5">
        <v>0</v>
      </c>
      <c r="E115" s="5">
        <v>0</v>
      </c>
      <c r="F115" s="5">
        <v>0</v>
      </c>
      <c r="G115" s="5">
        <f t="shared" si="8"/>
        <v>0</v>
      </c>
      <c r="H115" s="5">
        <f t="shared" si="13"/>
        <v>0</v>
      </c>
      <c r="I115" s="5">
        <f t="shared" si="10"/>
        <v>-5.0989060000000003E-2</v>
      </c>
      <c r="J115" s="5">
        <v>0</v>
      </c>
      <c r="K115" s="5">
        <v>0</v>
      </c>
      <c r="L115" s="5">
        <v>0</v>
      </c>
      <c r="M115" s="5">
        <v>-5.0989060000000003E-2</v>
      </c>
      <c r="N115" s="5">
        <v>0</v>
      </c>
      <c r="O115" s="9">
        <v>0</v>
      </c>
      <c r="P115" s="5">
        <v>0</v>
      </c>
      <c r="Q115" s="22" t="s">
        <v>429</v>
      </c>
      <c r="R115" s="12">
        <v>2.97E-3</v>
      </c>
      <c r="S115" s="12">
        <f t="shared" si="11"/>
        <v>5.0989060000000003E-2</v>
      </c>
      <c r="T115" s="5">
        <f t="shared" si="12"/>
        <v>-5.0989060000000003E-2</v>
      </c>
      <c r="U115" s="10">
        <v>100</v>
      </c>
      <c r="V115" s="76"/>
    </row>
    <row r="116" spans="1:22" ht="26.25" x14ac:dyDescent="0.25">
      <c r="A116" s="37" t="s">
        <v>86</v>
      </c>
      <c r="B116" s="42" t="s">
        <v>263</v>
      </c>
      <c r="C116" s="43" t="s">
        <v>264</v>
      </c>
      <c r="D116" s="5">
        <v>0</v>
      </c>
      <c r="E116" s="5">
        <v>0</v>
      </c>
      <c r="F116" s="5">
        <v>0</v>
      </c>
      <c r="G116" s="5">
        <f t="shared" si="8"/>
        <v>0</v>
      </c>
      <c r="H116" s="5">
        <f t="shared" si="13"/>
        <v>0</v>
      </c>
      <c r="I116" s="5">
        <f t="shared" si="10"/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9">
        <v>0</v>
      </c>
      <c r="P116" s="5">
        <v>0</v>
      </c>
      <c r="Q116" s="22" t="s">
        <v>429</v>
      </c>
      <c r="R116" s="12">
        <v>0</v>
      </c>
      <c r="S116" s="12">
        <f t="shared" si="11"/>
        <v>0</v>
      </c>
      <c r="T116" s="5">
        <f t="shared" si="12"/>
        <v>0</v>
      </c>
      <c r="U116" s="10">
        <v>0</v>
      </c>
      <c r="V116" s="76"/>
    </row>
    <row r="117" spans="1:22" ht="26.25" x14ac:dyDescent="0.25">
      <c r="A117" s="37" t="s">
        <v>86</v>
      </c>
      <c r="B117" s="42" t="s">
        <v>269</v>
      </c>
      <c r="C117" s="43" t="s">
        <v>270</v>
      </c>
      <c r="D117" s="5">
        <v>0</v>
      </c>
      <c r="E117" s="5">
        <v>0</v>
      </c>
      <c r="F117" s="5">
        <v>0</v>
      </c>
      <c r="G117" s="5">
        <f t="shared" si="8"/>
        <v>0</v>
      </c>
      <c r="H117" s="5">
        <f t="shared" si="13"/>
        <v>0</v>
      </c>
      <c r="I117" s="5">
        <f t="shared" si="10"/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9">
        <v>0</v>
      </c>
      <c r="P117" s="5">
        <v>0</v>
      </c>
      <c r="Q117" s="22" t="s">
        <v>429</v>
      </c>
      <c r="R117" s="12">
        <v>0</v>
      </c>
      <c r="S117" s="12">
        <f t="shared" si="11"/>
        <v>0</v>
      </c>
      <c r="T117" s="5">
        <f t="shared" si="12"/>
        <v>0</v>
      </c>
      <c r="U117" s="10">
        <v>0</v>
      </c>
      <c r="V117" s="76"/>
    </row>
    <row r="118" spans="1:22" ht="26.25" x14ac:dyDescent="0.25">
      <c r="A118" s="37" t="s">
        <v>86</v>
      </c>
      <c r="B118" s="42" t="s">
        <v>267</v>
      </c>
      <c r="C118" s="43" t="s">
        <v>268</v>
      </c>
      <c r="D118" s="5">
        <v>0</v>
      </c>
      <c r="E118" s="5">
        <v>0</v>
      </c>
      <c r="F118" s="5">
        <v>0</v>
      </c>
      <c r="G118" s="5">
        <f t="shared" si="8"/>
        <v>0</v>
      </c>
      <c r="H118" s="5">
        <f t="shared" si="13"/>
        <v>0</v>
      </c>
      <c r="I118" s="5">
        <f t="shared" si="10"/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9">
        <v>0</v>
      </c>
      <c r="P118" s="5">
        <v>0</v>
      </c>
      <c r="Q118" s="22" t="s">
        <v>429</v>
      </c>
      <c r="R118" s="12">
        <v>0</v>
      </c>
      <c r="S118" s="12">
        <f t="shared" si="11"/>
        <v>0</v>
      </c>
      <c r="T118" s="5">
        <f t="shared" si="12"/>
        <v>0</v>
      </c>
      <c r="U118" s="10">
        <v>0</v>
      </c>
      <c r="V118" s="76"/>
    </row>
    <row r="119" spans="1:22" ht="26.25" x14ac:dyDescent="0.25">
      <c r="A119" s="37" t="s">
        <v>86</v>
      </c>
      <c r="B119" s="42" t="s">
        <v>265</v>
      </c>
      <c r="C119" s="43" t="s">
        <v>266</v>
      </c>
      <c r="D119" s="5">
        <v>0</v>
      </c>
      <c r="E119" s="5">
        <v>0</v>
      </c>
      <c r="F119" s="5">
        <v>0</v>
      </c>
      <c r="G119" s="5">
        <f t="shared" si="8"/>
        <v>0</v>
      </c>
      <c r="H119" s="5">
        <f t="shared" si="13"/>
        <v>0</v>
      </c>
      <c r="I119" s="5">
        <f t="shared" si="10"/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9">
        <v>0</v>
      </c>
      <c r="P119" s="5">
        <v>0</v>
      </c>
      <c r="Q119" s="22" t="s">
        <v>429</v>
      </c>
      <c r="R119" s="12">
        <v>0</v>
      </c>
      <c r="S119" s="12">
        <f t="shared" si="11"/>
        <v>0</v>
      </c>
      <c r="T119" s="5">
        <f t="shared" si="12"/>
        <v>0</v>
      </c>
      <c r="U119" s="10">
        <v>0</v>
      </c>
      <c r="V119" s="76"/>
    </row>
    <row r="120" spans="1:22" x14ac:dyDescent="0.25">
      <c r="A120" s="37" t="s">
        <v>86</v>
      </c>
      <c r="B120" s="42" t="s">
        <v>451</v>
      </c>
      <c r="C120" s="43" t="s">
        <v>407</v>
      </c>
      <c r="D120" s="5">
        <v>0</v>
      </c>
      <c r="E120" s="5">
        <v>0</v>
      </c>
      <c r="F120" s="5">
        <v>0</v>
      </c>
      <c r="G120" s="5">
        <f t="shared" si="8"/>
        <v>0</v>
      </c>
      <c r="H120" s="5">
        <f t="shared" si="13"/>
        <v>0</v>
      </c>
      <c r="I120" s="5">
        <f t="shared" si="10"/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9">
        <v>0</v>
      </c>
      <c r="P120" s="5">
        <v>0</v>
      </c>
      <c r="Q120" s="22" t="s">
        <v>429</v>
      </c>
      <c r="R120" s="12">
        <v>0</v>
      </c>
      <c r="S120" s="12">
        <f t="shared" si="11"/>
        <v>0</v>
      </c>
      <c r="T120" s="5">
        <f t="shared" si="12"/>
        <v>0</v>
      </c>
      <c r="U120" s="10">
        <v>0</v>
      </c>
      <c r="V120" s="76"/>
    </row>
    <row r="121" spans="1:22" ht="26.25" x14ac:dyDescent="0.25">
      <c r="A121" s="37" t="s">
        <v>86</v>
      </c>
      <c r="B121" s="42" t="s">
        <v>261</v>
      </c>
      <c r="C121" s="43" t="s">
        <v>262</v>
      </c>
      <c r="D121" s="5">
        <v>0</v>
      </c>
      <c r="E121" s="5">
        <v>0</v>
      </c>
      <c r="F121" s="5">
        <v>0</v>
      </c>
      <c r="G121" s="5">
        <f t="shared" si="8"/>
        <v>0</v>
      </c>
      <c r="H121" s="5">
        <f t="shared" si="13"/>
        <v>0</v>
      </c>
      <c r="I121" s="5">
        <f t="shared" si="10"/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9">
        <v>0</v>
      </c>
      <c r="P121" s="5">
        <v>0</v>
      </c>
      <c r="Q121" s="22" t="s">
        <v>429</v>
      </c>
      <c r="R121" s="12">
        <v>0</v>
      </c>
      <c r="S121" s="12">
        <f t="shared" si="11"/>
        <v>0</v>
      </c>
      <c r="T121" s="5">
        <f t="shared" si="12"/>
        <v>0</v>
      </c>
      <c r="U121" s="10">
        <v>0</v>
      </c>
      <c r="V121" s="77"/>
    </row>
    <row r="122" spans="1:22" s="17" customFormat="1" x14ac:dyDescent="0.25">
      <c r="A122" s="28" t="s">
        <v>25</v>
      </c>
      <c r="B122" s="29" t="s">
        <v>88</v>
      </c>
      <c r="C122" s="30" t="s">
        <v>51</v>
      </c>
      <c r="D122" s="13">
        <f>D123+D162++D213</f>
        <v>5.6550333702733653</v>
      </c>
      <c r="E122" s="13">
        <v>0</v>
      </c>
      <c r="F122" s="13">
        <f>F123+F162++F213</f>
        <v>5.6550333702733653</v>
      </c>
      <c r="G122" s="13">
        <f t="shared" si="8"/>
        <v>97.098787264309195</v>
      </c>
      <c r="H122" s="13">
        <f t="shared" si="13"/>
        <v>97.098787264309195</v>
      </c>
      <c r="I122" s="13">
        <f t="shared" si="10"/>
        <v>39.594233990000006</v>
      </c>
      <c r="J122" s="13">
        <v>7.6378311739458375</v>
      </c>
      <c r="K122" s="13">
        <v>2.8547359700000001</v>
      </c>
      <c r="L122" s="13">
        <v>29.75819723332917</v>
      </c>
      <c r="M122" s="13">
        <v>20.811584490000008</v>
      </c>
      <c r="N122" s="13">
        <v>44.707412166063762</v>
      </c>
      <c r="O122" s="15">
        <v>15.92791353</v>
      </c>
      <c r="P122" s="13">
        <v>14.995346690970424</v>
      </c>
      <c r="Q122" s="21" t="s">
        <v>429</v>
      </c>
      <c r="R122" s="14">
        <f>R123+R162++R213</f>
        <v>4.2715300000000003</v>
      </c>
      <c r="S122" s="14">
        <f t="shared" si="11"/>
        <v>57.504553274309188</v>
      </c>
      <c r="T122" s="13">
        <f t="shared" si="12"/>
        <v>-42.509206583338766</v>
      </c>
      <c r="U122" s="16">
        <f t="shared" si="14"/>
        <v>-51.775182972225728</v>
      </c>
      <c r="V122" s="20" t="s">
        <v>429</v>
      </c>
    </row>
    <row r="123" spans="1:22" s="17" customFormat="1" ht="25.5" x14ac:dyDescent="0.25">
      <c r="A123" s="28" t="s">
        <v>26</v>
      </c>
      <c r="B123" s="29" t="s">
        <v>89</v>
      </c>
      <c r="C123" s="30" t="s">
        <v>51</v>
      </c>
      <c r="D123" s="13">
        <f>D124+D135</f>
        <v>1.2969618755327175</v>
      </c>
      <c r="E123" s="13">
        <v>0</v>
      </c>
      <c r="F123" s="13">
        <f>F124+F135</f>
        <v>1.2969618755327175</v>
      </c>
      <c r="G123" s="13">
        <f t="shared" si="8"/>
        <v>22.269262972745853</v>
      </c>
      <c r="H123" s="13">
        <f t="shared" si="13"/>
        <v>22.269262972745853</v>
      </c>
      <c r="I123" s="13">
        <f t="shared" si="10"/>
        <v>20.852693200000008</v>
      </c>
      <c r="J123" s="13">
        <v>3.6251599395625043</v>
      </c>
      <c r="K123" s="13">
        <v>2.7979529999999997</v>
      </c>
      <c r="L123" s="13">
        <v>7.5158534699625053</v>
      </c>
      <c r="M123" s="13">
        <v>14.204098660000007</v>
      </c>
      <c r="N123" s="13">
        <v>9.1328963576170885</v>
      </c>
      <c r="O123" s="15">
        <v>3.8506415400000003</v>
      </c>
      <c r="P123" s="13">
        <v>1.995353205603756</v>
      </c>
      <c r="Q123" s="21" t="s">
        <v>429</v>
      </c>
      <c r="R123" s="14">
        <f>R124+R135</f>
        <v>0.30156000000000016</v>
      </c>
      <c r="S123" s="14">
        <f t="shared" si="11"/>
        <v>1.4165697727458451</v>
      </c>
      <c r="T123" s="13">
        <f t="shared" si="12"/>
        <v>0.5787834328579109</v>
      </c>
      <c r="U123" s="16">
        <f t="shared" si="14"/>
        <v>2.8548190235903235</v>
      </c>
      <c r="V123" s="20" t="s">
        <v>429</v>
      </c>
    </row>
    <row r="124" spans="1:22" s="17" customFormat="1" x14ac:dyDescent="0.25">
      <c r="A124" s="28" t="s">
        <v>27</v>
      </c>
      <c r="B124" s="29" t="s">
        <v>90</v>
      </c>
      <c r="C124" s="30" t="s">
        <v>51</v>
      </c>
      <c r="D124" s="13">
        <f>SUM(D125:D134)</f>
        <v>1.904939198562516E-2</v>
      </c>
      <c r="E124" s="13">
        <v>0</v>
      </c>
      <c r="F124" s="13">
        <f>SUM(F125:F134)</f>
        <v>1.904939198562516E-2</v>
      </c>
      <c r="G124" s="13">
        <f t="shared" si="8"/>
        <v>0.32708434041251994</v>
      </c>
      <c r="H124" s="13">
        <f t="shared" si="13"/>
        <v>0.32708434041251994</v>
      </c>
      <c r="I124" s="13">
        <f t="shared" si="10"/>
        <v>0.30875993999999995</v>
      </c>
      <c r="J124" s="13">
        <v>6.5416868082503993E-2</v>
      </c>
      <c r="K124" s="13">
        <v>0</v>
      </c>
      <c r="L124" s="13">
        <v>6.5416868082503993E-2</v>
      </c>
      <c r="M124" s="13">
        <v>0.21037751999999998</v>
      </c>
      <c r="N124" s="13">
        <v>9.8125302123755989E-2</v>
      </c>
      <c r="O124" s="15">
        <v>9.8382419999999998E-2</v>
      </c>
      <c r="P124" s="13">
        <v>9.8125302123755989E-2</v>
      </c>
      <c r="Q124" s="21" t="s">
        <v>429</v>
      </c>
      <c r="R124" s="14">
        <f>SUM(R125:R134)</f>
        <v>6.7799999999999996E-3</v>
      </c>
      <c r="S124" s="14">
        <f t="shared" si="11"/>
        <v>1.8324400412519981E-2</v>
      </c>
      <c r="T124" s="13">
        <f t="shared" si="12"/>
        <v>7.9800901711235994E-2</v>
      </c>
      <c r="U124" s="16">
        <f t="shared" si="14"/>
        <v>34.85378970302574</v>
      </c>
      <c r="V124" s="20" t="s">
        <v>429</v>
      </c>
    </row>
    <row r="125" spans="1:22" ht="25.5" x14ac:dyDescent="0.25">
      <c r="A125" s="31" t="s">
        <v>27</v>
      </c>
      <c r="B125" s="18" t="s">
        <v>272</v>
      </c>
      <c r="C125" s="44" t="s">
        <v>273</v>
      </c>
      <c r="D125" s="5">
        <v>1.9049391985625161E-3</v>
      </c>
      <c r="E125" s="5">
        <v>0</v>
      </c>
      <c r="F125" s="5">
        <v>1.9049391985625161E-3</v>
      </c>
      <c r="G125" s="5">
        <f t="shared" si="8"/>
        <v>3.2708434041251996E-2</v>
      </c>
      <c r="H125" s="5">
        <f t="shared" si="13"/>
        <v>3.2708434041251996E-2</v>
      </c>
      <c r="I125" s="5">
        <f t="shared" si="10"/>
        <v>2.9488779999999999E-2</v>
      </c>
      <c r="J125" s="5">
        <v>3.2708434041251996E-2</v>
      </c>
      <c r="K125" s="5">
        <v>0</v>
      </c>
      <c r="L125" s="5">
        <v>0</v>
      </c>
      <c r="M125" s="5">
        <v>2.9488779999999999E-2</v>
      </c>
      <c r="N125" s="5">
        <v>0</v>
      </c>
      <c r="O125" s="9">
        <v>0</v>
      </c>
      <c r="P125" s="5">
        <v>0</v>
      </c>
      <c r="Q125" s="22" t="s">
        <v>429</v>
      </c>
      <c r="R125" s="12">
        <v>1.9000000000000001E-4</v>
      </c>
      <c r="S125" s="12">
        <f t="shared" si="11"/>
        <v>3.2196540412519972E-3</v>
      </c>
      <c r="T125" s="5">
        <f t="shared" si="12"/>
        <v>-3.2196540412519972E-3</v>
      </c>
      <c r="U125" s="10">
        <f t="shared" si="14"/>
        <v>-9.84349797116964</v>
      </c>
      <c r="V125" s="23" t="s">
        <v>530</v>
      </c>
    </row>
    <row r="126" spans="1:22" ht="25.5" x14ac:dyDescent="0.25">
      <c r="A126" s="31" t="s">
        <v>27</v>
      </c>
      <c r="B126" s="18" t="s">
        <v>274</v>
      </c>
      <c r="C126" s="44" t="s">
        <v>275</v>
      </c>
      <c r="D126" s="5">
        <v>1.9049391985625161E-3</v>
      </c>
      <c r="E126" s="5">
        <v>0</v>
      </c>
      <c r="F126" s="5">
        <v>1.9049391985625161E-3</v>
      </c>
      <c r="G126" s="5">
        <f t="shared" si="8"/>
        <v>3.2708434041251996E-2</v>
      </c>
      <c r="H126" s="5">
        <f t="shared" si="13"/>
        <v>3.2708434041251996E-2</v>
      </c>
      <c r="I126" s="5">
        <f t="shared" si="10"/>
        <v>3.0288799999999998E-2</v>
      </c>
      <c r="J126" s="5">
        <v>3.2708434041251996E-2</v>
      </c>
      <c r="K126" s="5">
        <v>0</v>
      </c>
      <c r="L126" s="5">
        <v>0</v>
      </c>
      <c r="M126" s="5">
        <v>3.0288799999999998E-2</v>
      </c>
      <c r="N126" s="5">
        <v>0</v>
      </c>
      <c r="O126" s="9">
        <v>0</v>
      </c>
      <c r="P126" s="5">
        <v>0</v>
      </c>
      <c r="Q126" s="22" t="s">
        <v>429</v>
      </c>
      <c r="R126" s="12">
        <v>1.3999999999999999E-4</v>
      </c>
      <c r="S126" s="12">
        <f t="shared" si="11"/>
        <v>2.4196340412519987E-3</v>
      </c>
      <c r="T126" s="5">
        <f t="shared" si="12"/>
        <v>-2.4196340412519987E-3</v>
      </c>
      <c r="U126" s="10">
        <f t="shared" si="14"/>
        <v>-7.3975844829512312</v>
      </c>
      <c r="V126" s="23" t="s">
        <v>530</v>
      </c>
    </row>
    <row r="127" spans="1:22" ht="25.5" x14ac:dyDescent="0.25">
      <c r="A127" s="31" t="s">
        <v>27</v>
      </c>
      <c r="B127" s="18" t="s">
        <v>276</v>
      </c>
      <c r="C127" s="44" t="s">
        <v>277</v>
      </c>
      <c r="D127" s="5">
        <v>1.9049391985625161E-3</v>
      </c>
      <c r="E127" s="5">
        <v>0</v>
      </c>
      <c r="F127" s="5">
        <v>1.9049391985625161E-3</v>
      </c>
      <c r="G127" s="5">
        <f t="shared" si="8"/>
        <v>3.2708434041251996E-2</v>
      </c>
      <c r="H127" s="5">
        <f t="shared" si="13"/>
        <v>3.2708434041251996E-2</v>
      </c>
      <c r="I127" s="5">
        <f t="shared" si="10"/>
        <v>3.1608219999999999E-2</v>
      </c>
      <c r="J127" s="5">
        <v>0</v>
      </c>
      <c r="K127" s="5">
        <v>0</v>
      </c>
      <c r="L127" s="5">
        <v>3.2708434041251996E-2</v>
      </c>
      <c r="M127" s="5">
        <v>3.1608219999999999E-2</v>
      </c>
      <c r="N127" s="5">
        <v>0</v>
      </c>
      <c r="O127" s="9">
        <v>0</v>
      </c>
      <c r="P127" s="5">
        <v>0</v>
      </c>
      <c r="Q127" s="22" t="s">
        <v>429</v>
      </c>
      <c r="R127" s="12">
        <v>6.0000000000000002E-5</v>
      </c>
      <c r="S127" s="12">
        <f t="shared" si="11"/>
        <v>1.100214041251997E-3</v>
      </c>
      <c r="T127" s="5">
        <f t="shared" si="12"/>
        <v>-1.100214041251997E-3</v>
      </c>
      <c r="U127" s="10">
        <f t="shared" si="14"/>
        <v>-3.3637013617478715</v>
      </c>
      <c r="V127" s="23" t="s">
        <v>530</v>
      </c>
    </row>
    <row r="128" spans="1:22" ht="25.5" x14ac:dyDescent="0.25">
      <c r="A128" s="31" t="s">
        <v>27</v>
      </c>
      <c r="B128" s="18" t="s">
        <v>278</v>
      </c>
      <c r="C128" s="44" t="s">
        <v>279</v>
      </c>
      <c r="D128" s="5">
        <v>1.9049391985625161E-3</v>
      </c>
      <c r="E128" s="5">
        <v>0</v>
      </c>
      <c r="F128" s="5">
        <v>1.9049391985625161E-3</v>
      </c>
      <c r="G128" s="5">
        <f t="shared" si="8"/>
        <v>3.2708434041251996E-2</v>
      </c>
      <c r="H128" s="5">
        <f t="shared" si="13"/>
        <v>3.2708434041251996E-2</v>
      </c>
      <c r="I128" s="5">
        <f t="shared" si="10"/>
        <v>2.8995090000000001E-2</v>
      </c>
      <c r="J128" s="5">
        <v>0</v>
      </c>
      <c r="K128" s="5">
        <v>0</v>
      </c>
      <c r="L128" s="5">
        <v>3.2708434041251996E-2</v>
      </c>
      <c r="M128" s="5">
        <v>2.8995090000000001E-2</v>
      </c>
      <c r="N128" s="5">
        <v>0</v>
      </c>
      <c r="O128" s="9">
        <v>0</v>
      </c>
      <c r="P128" s="5">
        <v>0</v>
      </c>
      <c r="Q128" s="22" t="s">
        <v>429</v>
      </c>
      <c r="R128" s="12">
        <v>2.2000000000000001E-4</v>
      </c>
      <c r="S128" s="12">
        <f t="shared" si="11"/>
        <v>3.7133440412519952E-3</v>
      </c>
      <c r="T128" s="5">
        <f t="shared" si="12"/>
        <v>-3.7133440412519952E-3</v>
      </c>
      <c r="U128" s="10">
        <f t="shared" si="14"/>
        <v>-11.352864024516464</v>
      </c>
      <c r="V128" s="23" t="s">
        <v>530</v>
      </c>
    </row>
    <row r="129" spans="1:22" ht="25.5" x14ac:dyDescent="0.25">
      <c r="A129" s="31" t="s">
        <v>27</v>
      </c>
      <c r="B129" s="18" t="s">
        <v>280</v>
      </c>
      <c r="C129" s="44" t="s">
        <v>281</v>
      </c>
      <c r="D129" s="5">
        <v>1.9049391985625161E-3</v>
      </c>
      <c r="E129" s="5">
        <v>0</v>
      </c>
      <c r="F129" s="5">
        <v>1.9049391985625161E-3</v>
      </c>
      <c r="G129" s="5">
        <f t="shared" si="8"/>
        <v>3.2708434041251996E-2</v>
      </c>
      <c r="H129" s="5">
        <f t="shared" ref="H129:H150" si="15">J129+L129+N129+P129</f>
        <v>3.2708434041251996E-2</v>
      </c>
      <c r="I129" s="5">
        <f t="shared" si="10"/>
        <v>3.1207479999999999E-2</v>
      </c>
      <c r="J129" s="5">
        <v>0</v>
      </c>
      <c r="K129" s="5">
        <v>0</v>
      </c>
      <c r="L129" s="5">
        <v>0</v>
      </c>
      <c r="M129" s="5">
        <v>3.1207479999999999E-2</v>
      </c>
      <c r="N129" s="5">
        <v>3.2708434041251996E-2</v>
      </c>
      <c r="O129" s="9">
        <v>0</v>
      </c>
      <c r="P129" s="5">
        <v>0</v>
      </c>
      <c r="Q129" s="22" t="s">
        <v>429</v>
      </c>
      <c r="R129" s="12">
        <v>9.0000000000000006E-5</v>
      </c>
      <c r="S129" s="12">
        <f t="shared" si="11"/>
        <v>1.5009540412519971E-3</v>
      </c>
      <c r="T129" s="5">
        <f t="shared" si="12"/>
        <v>-1.5009540412519971E-3</v>
      </c>
      <c r="U129" s="10">
        <f t="shared" si="14"/>
        <v>-4.5888899461190533</v>
      </c>
      <c r="V129" s="23" t="s">
        <v>530</v>
      </c>
    </row>
    <row r="130" spans="1:22" ht="25.5" x14ac:dyDescent="0.25">
      <c r="A130" s="31" t="s">
        <v>27</v>
      </c>
      <c r="B130" s="18" t="s">
        <v>282</v>
      </c>
      <c r="C130" s="44" t="s">
        <v>283</v>
      </c>
      <c r="D130" s="5">
        <v>1.9049391985625161E-3</v>
      </c>
      <c r="E130" s="5">
        <v>0</v>
      </c>
      <c r="F130" s="5">
        <v>1.9049391985625161E-3</v>
      </c>
      <c r="G130" s="5">
        <f t="shared" si="8"/>
        <v>3.2708434041251996E-2</v>
      </c>
      <c r="H130" s="5">
        <f t="shared" si="15"/>
        <v>3.2708434041251996E-2</v>
      </c>
      <c r="I130" s="5">
        <f t="shared" si="10"/>
        <v>3.0220439999999998E-2</v>
      </c>
      <c r="J130" s="5">
        <v>0</v>
      </c>
      <c r="K130" s="5">
        <v>0</v>
      </c>
      <c r="L130" s="5">
        <v>0</v>
      </c>
      <c r="M130" s="5">
        <v>3.0220439999999998E-2</v>
      </c>
      <c r="N130" s="5">
        <v>3.2708434041251996E-2</v>
      </c>
      <c r="O130" s="9">
        <v>0</v>
      </c>
      <c r="P130" s="5">
        <v>0</v>
      </c>
      <c r="Q130" s="22" t="s">
        <v>429</v>
      </c>
      <c r="R130" s="12">
        <v>1.3999999999999999E-4</v>
      </c>
      <c r="S130" s="12">
        <f t="shared" si="11"/>
        <v>2.4879940412519987E-3</v>
      </c>
      <c r="T130" s="5">
        <f t="shared" si="12"/>
        <v>-2.4879940412519987E-3</v>
      </c>
      <c r="U130" s="10">
        <f t="shared" si="14"/>
        <v>-7.6065825655674359</v>
      </c>
      <c r="V130" s="23" t="s">
        <v>530</v>
      </c>
    </row>
    <row r="131" spans="1:22" ht="25.5" x14ac:dyDescent="0.25">
      <c r="A131" s="31" t="s">
        <v>27</v>
      </c>
      <c r="B131" s="18" t="s">
        <v>284</v>
      </c>
      <c r="C131" s="44" t="s">
        <v>285</v>
      </c>
      <c r="D131" s="5">
        <v>1.9049391985625161E-3</v>
      </c>
      <c r="E131" s="5">
        <v>0</v>
      </c>
      <c r="F131" s="5">
        <v>1.9049391985625161E-3</v>
      </c>
      <c r="G131" s="5">
        <f t="shared" si="8"/>
        <v>3.2708434041251996E-2</v>
      </c>
      <c r="H131" s="5">
        <f t="shared" si="15"/>
        <v>3.2708434041251996E-2</v>
      </c>
      <c r="I131" s="5">
        <f t="shared" si="10"/>
        <v>3.2706770000000003E-2</v>
      </c>
      <c r="J131" s="5">
        <v>0</v>
      </c>
      <c r="K131" s="5">
        <v>0</v>
      </c>
      <c r="L131" s="5">
        <v>0</v>
      </c>
      <c r="M131" s="5">
        <v>0</v>
      </c>
      <c r="N131" s="5">
        <v>3.2708434041251996E-2</v>
      </c>
      <c r="O131" s="9">
        <v>3.2706770000000003E-2</v>
      </c>
      <c r="P131" s="5">
        <v>0</v>
      </c>
      <c r="Q131" s="22" t="s">
        <v>429</v>
      </c>
      <c r="R131" s="12">
        <v>1.9E-3</v>
      </c>
      <c r="S131" s="12">
        <f t="shared" si="11"/>
        <v>1.6640412519933201E-6</v>
      </c>
      <c r="T131" s="5">
        <f t="shared" si="12"/>
        <v>-1.6640412519933201E-6</v>
      </c>
      <c r="U131" s="10">
        <f t="shared" si="14"/>
        <v>-5.0874989915286051E-3</v>
      </c>
      <c r="V131" s="23" t="s">
        <v>530</v>
      </c>
    </row>
    <row r="132" spans="1:22" x14ac:dyDescent="0.25">
      <c r="A132" s="31" t="s">
        <v>27</v>
      </c>
      <c r="B132" s="18" t="s">
        <v>286</v>
      </c>
      <c r="C132" s="44" t="s">
        <v>287</v>
      </c>
      <c r="D132" s="5">
        <v>1.9049391985625161E-3</v>
      </c>
      <c r="E132" s="5">
        <v>0</v>
      </c>
      <c r="F132" s="5">
        <v>1.9049391985625161E-3</v>
      </c>
      <c r="G132" s="5">
        <f t="shared" si="8"/>
        <v>3.2708434041251996E-2</v>
      </c>
      <c r="H132" s="5">
        <f t="shared" si="15"/>
        <v>3.2708434041251996E-2</v>
      </c>
      <c r="I132" s="5">
        <f t="shared" si="10"/>
        <v>3.2686759999999995E-2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9">
        <v>3.2686759999999995E-2</v>
      </c>
      <c r="P132" s="5">
        <v>3.2708434041251996E-2</v>
      </c>
      <c r="Q132" s="22" t="s">
        <v>429</v>
      </c>
      <c r="R132" s="12">
        <v>1.9E-3</v>
      </c>
      <c r="S132" s="12">
        <f t="shared" si="11"/>
        <v>2.1674041252001119E-5</v>
      </c>
      <c r="T132" s="5">
        <f t="shared" si="12"/>
        <v>3.2686759999999995E-2</v>
      </c>
      <c r="U132" s="10">
        <v>100</v>
      </c>
      <c r="V132" s="19" t="s">
        <v>531</v>
      </c>
    </row>
    <row r="133" spans="1:22" x14ac:dyDescent="0.25">
      <c r="A133" s="31" t="s">
        <v>27</v>
      </c>
      <c r="B133" s="18" t="s">
        <v>288</v>
      </c>
      <c r="C133" s="44" t="s">
        <v>289</v>
      </c>
      <c r="D133" s="5">
        <v>1.9049391985625161E-3</v>
      </c>
      <c r="E133" s="5">
        <v>0</v>
      </c>
      <c r="F133" s="5">
        <v>1.9049391985625161E-3</v>
      </c>
      <c r="G133" s="5">
        <f t="shared" si="8"/>
        <v>3.2708434041251996E-2</v>
      </c>
      <c r="H133" s="5">
        <f t="shared" si="15"/>
        <v>3.2708434041251996E-2</v>
      </c>
      <c r="I133" s="5">
        <f t="shared" si="10"/>
        <v>3.298889E-2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9">
        <v>3.298889E-2</v>
      </c>
      <c r="P133" s="5">
        <v>3.2708434041251996E-2</v>
      </c>
      <c r="Q133" s="22" t="s">
        <v>429</v>
      </c>
      <c r="R133" s="12">
        <v>1.9E-3</v>
      </c>
      <c r="S133" s="12">
        <f t="shared" si="11"/>
        <v>-2.804559587480035E-4</v>
      </c>
      <c r="T133" s="5">
        <f t="shared" si="12"/>
        <v>3.298889E-2</v>
      </c>
      <c r="U133" s="10">
        <v>100</v>
      </c>
      <c r="V133" s="19" t="s">
        <v>531</v>
      </c>
    </row>
    <row r="134" spans="1:22" x14ac:dyDescent="0.25">
      <c r="A134" s="31" t="s">
        <v>27</v>
      </c>
      <c r="B134" s="18" t="s">
        <v>290</v>
      </c>
      <c r="C134" s="44" t="s">
        <v>291</v>
      </c>
      <c r="D134" s="5">
        <v>1.9049391985625161E-3</v>
      </c>
      <c r="E134" s="5">
        <v>0</v>
      </c>
      <c r="F134" s="5">
        <v>1.9049391985625161E-3</v>
      </c>
      <c r="G134" s="5">
        <f t="shared" si="8"/>
        <v>3.2708434041251996E-2</v>
      </c>
      <c r="H134" s="5">
        <f t="shared" si="15"/>
        <v>3.2708434041251996E-2</v>
      </c>
      <c r="I134" s="5">
        <f t="shared" si="10"/>
        <v>2.8568710000000001E-2</v>
      </c>
      <c r="J134" s="5">
        <v>0</v>
      </c>
      <c r="K134" s="5">
        <v>0</v>
      </c>
      <c r="L134" s="5">
        <v>0</v>
      </c>
      <c r="M134" s="5">
        <v>2.8568710000000001E-2</v>
      </c>
      <c r="N134" s="5">
        <v>0</v>
      </c>
      <c r="O134" s="9">
        <v>0</v>
      </c>
      <c r="P134" s="5">
        <v>3.2708434041251996E-2</v>
      </c>
      <c r="Q134" s="22" t="s">
        <v>429</v>
      </c>
      <c r="R134" s="12">
        <v>2.4000000000000001E-4</v>
      </c>
      <c r="S134" s="12">
        <f t="shared" si="11"/>
        <v>4.1397240412519958E-3</v>
      </c>
      <c r="T134" s="5">
        <f t="shared" si="12"/>
        <v>2.8568710000000001E-2</v>
      </c>
      <c r="U134" s="10">
        <v>100</v>
      </c>
      <c r="V134" s="19" t="s">
        <v>531</v>
      </c>
    </row>
    <row r="135" spans="1:22" s="17" customFormat="1" ht="25.5" x14ac:dyDescent="0.25">
      <c r="A135" s="28" t="s">
        <v>28</v>
      </c>
      <c r="B135" s="29" t="s">
        <v>91</v>
      </c>
      <c r="C135" s="30" t="s">
        <v>51</v>
      </c>
      <c r="D135" s="13">
        <f>SUM(D136:D161)</f>
        <v>1.2779124835470923</v>
      </c>
      <c r="E135" s="13">
        <v>0</v>
      </c>
      <c r="F135" s="13">
        <f>SUM(F136:F161)</f>
        <v>1.2779124835470923</v>
      </c>
      <c r="G135" s="13">
        <f t="shared" si="8"/>
        <v>21.942178632333334</v>
      </c>
      <c r="H135" s="13">
        <f t="shared" si="15"/>
        <v>21.942178632333334</v>
      </c>
      <c r="I135" s="13">
        <f t="shared" si="10"/>
        <v>20.543933260000006</v>
      </c>
      <c r="J135" s="13">
        <v>3.5597430714799998</v>
      </c>
      <c r="K135" s="13">
        <v>2.7979529999999997</v>
      </c>
      <c r="L135" s="13">
        <v>7.4504366018800008</v>
      </c>
      <c r="M135" s="13">
        <v>13.993721140000005</v>
      </c>
      <c r="N135" s="13">
        <v>9.0347710554933336</v>
      </c>
      <c r="O135" s="15">
        <v>3.7522591200000002</v>
      </c>
      <c r="P135" s="13">
        <v>1.8972279034800001</v>
      </c>
      <c r="Q135" s="21" t="s">
        <v>429</v>
      </c>
      <c r="R135" s="14">
        <f>SUM(R136:R161)</f>
        <v>0.29478000000000015</v>
      </c>
      <c r="S135" s="14">
        <f t="shared" si="11"/>
        <v>1.3982453723333279</v>
      </c>
      <c r="T135" s="13">
        <f t="shared" si="12"/>
        <v>0.49898253114667313</v>
      </c>
      <c r="U135" s="16">
        <f t="shared" si="14"/>
        <v>2.4893178232083102</v>
      </c>
      <c r="V135" s="13" t="s">
        <v>429</v>
      </c>
    </row>
    <row r="136" spans="1:22" ht="25.5" x14ac:dyDescent="0.25">
      <c r="A136" s="31" t="s">
        <v>28</v>
      </c>
      <c r="B136" s="32" t="s">
        <v>292</v>
      </c>
      <c r="C136" s="33" t="s">
        <v>293</v>
      </c>
      <c r="D136" s="5">
        <v>6.3675733333333137E-2</v>
      </c>
      <c r="E136" s="5">
        <v>0</v>
      </c>
      <c r="F136" s="5">
        <v>6.3675733333333137E-2</v>
      </c>
      <c r="G136" s="5">
        <f t="shared" si="8"/>
        <v>1.0933333333333337</v>
      </c>
      <c r="H136" s="5">
        <f t="shared" si="15"/>
        <v>1.0933333333333337</v>
      </c>
      <c r="I136" s="5">
        <f t="shared" si="10"/>
        <v>0.99761548999999994</v>
      </c>
      <c r="J136" s="5">
        <v>0.08</v>
      </c>
      <c r="K136" s="5">
        <v>0</v>
      </c>
      <c r="L136" s="5">
        <v>0</v>
      </c>
      <c r="M136" s="5">
        <v>0.08</v>
      </c>
      <c r="N136" s="5">
        <v>1.0133333333333336</v>
      </c>
      <c r="O136" s="9">
        <v>0.91761548999999998</v>
      </c>
      <c r="P136" s="5">
        <v>0</v>
      </c>
      <c r="Q136" s="22" t="s">
        <v>429</v>
      </c>
      <c r="R136" s="12">
        <v>5.9020000000000003E-2</v>
      </c>
      <c r="S136" s="12">
        <f t="shared" si="11"/>
        <v>9.5717843333333774E-2</v>
      </c>
      <c r="T136" s="5">
        <f t="shared" si="12"/>
        <v>-9.5717843333333774E-2</v>
      </c>
      <c r="U136" s="10">
        <f t="shared" si="14"/>
        <v>-8.7546807926829615</v>
      </c>
      <c r="V136" s="23" t="s">
        <v>530</v>
      </c>
    </row>
    <row r="137" spans="1:22" ht="25.5" x14ac:dyDescent="0.25">
      <c r="A137" s="45" t="s">
        <v>28</v>
      </c>
      <c r="B137" s="18" t="s">
        <v>294</v>
      </c>
      <c r="C137" s="44" t="s">
        <v>295</v>
      </c>
      <c r="D137" s="5">
        <v>1.1604637496524801E-2</v>
      </c>
      <c r="E137" s="5">
        <v>0</v>
      </c>
      <c r="F137" s="5">
        <v>1.1604637496524801E-2</v>
      </c>
      <c r="G137" s="5">
        <f t="shared" si="8"/>
        <v>0.19925545151999999</v>
      </c>
      <c r="H137" s="5">
        <f t="shared" si="15"/>
        <v>0.19925545151999999</v>
      </c>
      <c r="I137" s="5">
        <f t="shared" si="10"/>
        <v>0.16916522000000001</v>
      </c>
      <c r="J137" s="5">
        <v>0</v>
      </c>
      <c r="K137" s="5">
        <v>0</v>
      </c>
      <c r="L137" s="5">
        <v>0.19925545151999999</v>
      </c>
      <c r="M137" s="5">
        <v>0.12854999</v>
      </c>
      <c r="N137" s="5">
        <v>0</v>
      </c>
      <c r="O137" s="9">
        <v>4.0615230000000016E-2</v>
      </c>
      <c r="P137" s="5">
        <v>0</v>
      </c>
      <c r="Q137" s="22" t="s">
        <v>429</v>
      </c>
      <c r="R137" s="12">
        <v>4.1200000000000004E-3</v>
      </c>
      <c r="S137" s="12">
        <f t="shared" si="11"/>
        <v>3.0090231519999983E-2</v>
      </c>
      <c r="T137" s="5">
        <f t="shared" si="12"/>
        <v>-3.0090231519999983E-2</v>
      </c>
      <c r="U137" s="10">
        <f t="shared" si="14"/>
        <v>-15.101334136887957</v>
      </c>
      <c r="V137" s="23" t="s">
        <v>530</v>
      </c>
    </row>
    <row r="138" spans="1:22" ht="25.5" x14ac:dyDescent="0.25">
      <c r="A138" s="45" t="s">
        <v>28</v>
      </c>
      <c r="B138" s="18" t="s">
        <v>296</v>
      </c>
      <c r="C138" s="44" t="s">
        <v>297</v>
      </c>
      <c r="D138" s="5">
        <v>1.4505796870656E-2</v>
      </c>
      <c r="E138" s="5">
        <v>0</v>
      </c>
      <c r="F138" s="5">
        <v>1.4505796870656E-2</v>
      </c>
      <c r="G138" s="5">
        <f t="shared" si="8"/>
        <v>0.24906931439999999</v>
      </c>
      <c r="H138" s="5">
        <f t="shared" si="15"/>
        <v>0.24906931439999999</v>
      </c>
      <c r="I138" s="5">
        <f t="shared" si="10"/>
        <v>0.20484346</v>
      </c>
      <c r="J138" s="5">
        <v>0</v>
      </c>
      <c r="K138" s="5">
        <v>0</v>
      </c>
      <c r="L138" s="5">
        <v>0.24906931439999999</v>
      </c>
      <c r="M138" s="5">
        <v>0.16459998999999997</v>
      </c>
      <c r="N138" s="5">
        <v>0</v>
      </c>
      <c r="O138" s="9">
        <v>4.0243470000000038E-2</v>
      </c>
      <c r="P138" s="5">
        <v>0</v>
      </c>
      <c r="Q138" s="22" t="s">
        <v>429</v>
      </c>
      <c r="R138" s="12">
        <v>4.9199999999999999E-3</v>
      </c>
      <c r="S138" s="12">
        <f t="shared" si="11"/>
        <v>4.4225854399999986E-2</v>
      </c>
      <c r="T138" s="5">
        <f t="shared" si="12"/>
        <v>-4.4225854399999986E-2</v>
      </c>
      <c r="U138" s="10">
        <f t="shared" si="14"/>
        <v>-17.756444428547397</v>
      </c>
      <c r="V138" s="23" t="s">
        <v>530</v>
      </c>
    </row>
    <row r="139" spans="1:22" ht="25.5" x14ac:dyDescent="0.25">
      <c r="A139" s="45" t="s">
        <v>28</v>
      </c>
      <c r="B139" s="18" t="s">
        <v>298</v>
      </c>
      <c r="C139" s="44" t="s">
        <v>299</v>
      </c>
      <c r="D139" s="5">
        <v>1.4505796870656E-2</v>
      </c>
      <c r="E139" s="5">
        <v>0</v>
      </c>
      <c r="F139" s="5">
        <v>1.4505796870656E-2</v>
      </c>
      <c r="G139" s="5">
        <f t="shared" si="8"/>
        <v>0.24906931439999999</v>
      </c>
      <c r="H139" s="5">
        <f t="shared" si="15"/>
        <v>0.24906931439999999</v>
      </c>
      <c r="I139" s="5">
        <f t="shared" si="10"/>
        <v>0.15938335000000001</v>
      </c>
      <c r="J139" s="5">
        <v>0</v>
      </c>
      <c r="K139" s="5">
        <v>0</v>
      </c>
      <c r="L139" s="5">
        <v>0</v>
      </c>
      <c r="M139" s="5">
        <v>0.15938335000000001</v>
      </c>
      <c r="N139" s="5">
        <v>0.24906931439999999</v>
      </c>
      <c r="O139" s="9">
        <v>0</v>
      </c>
      <c r="P139" s="5">
        <v>0</v>
      </c>
      <c r="Q139" s="22" t="s">
        <v>429</v>
      </c>
      <c r="R139" s="12">
        <v>5.2199999999999998E-3</v>
      </c>
      <c r="S139" s="12">
        <f t="shared" si="11"/>
        <v>8.9685964399999984E-2</v>
      </c>
      <c r="T139" s="5">
        <f t="shared" si="12"/>
        <v>-8.9685964399999984E-2</v>
      </c>
      <c r="U139" s="10">
        <f t="shared" si="14"/>
        <v>-36.008435891049281</v>
      </c>
      <c r="V139" s="23" t="s">
        <v>530</v>
      </c>
    </row>
    <row r="140" spans="1:22" ht="25.5" x14ac:dyDescent="0.25">
      <c r="A140" s="45" t="s">
        <v>28</v>
      </c>
      <c r="B140" s="18" t="s">
        <v>300</v>
      </c>
      <c r="C140" s="44" t="s">
        <v>301</v>
      </c>
      <c r="D140" s="5">
        <v>1.4505796870656E-2</v>
      </c>
      <c r="E140" s="5">
        <v>0</v>
      </c>
      <c r="F140" s="5">
        <v>1.4505796870656E-2</v>
      </c>
      <c r="G140" s="5">
        <f t="shared" si="8"/>
        <v>0.24906931439999999</v>
      </c>
      <c r="H140" s="5">
        <f t="shared" si="15"/>
        <v>0.24906931439999999</v>
      </c>
      <c r="I140" s="5">
        <f t="shared" si="10"/>
        <v>0.18100590000000003</v>
      </c>
      <c r="J140" s="5">
        <v>0</v>
      </c>
      <c r="K140" s="5">
        <v>0</v>
      </c>
      <c r="L140" s="5">
        <v>0.24906931439999999</v>
      </c>
      <c r="M140" s="5">
        <v>0.15938331999999999</v>
      </c>
      <c r="N140" s="5">
        <v>0</v>
      </c>
      <c r="O140" s="9">
        <v>2.1622580000000027E-2</v>
      </c>
      <c r="P140" s="5">
        <v>0</v>
      </c>
      <c r="Q140" s="22" t="s">
        <v>429</v>
      </c>
      <c r="R140" s="12">
        <v>5.2199999999999998E-3</v>
      </c>
      <c r="S140" s="12">
        <f t="shared" si="11"/>
        <v>6.8063414399999966E-2</v>
      </c>
      <c r="T140" s="5">
        <f t="shared" si="12"/>
        <v>-6.8063414399999966E-2</v>
      </c>
      <c r="U140" s="10">
        <f t="shared" si="14"/>
        <v>-27.327097504549101</v>
      </c>
      <c r="V140" s="23" t="s">
        <v>530</v>
      </c>
    </row>
    <row r="141" spans="1:22" ht="25.5" x14ac:dyDescent="0.25">
      <c r="A141" s="45" t="s">
        <v>28</v>
      </c>
      <c r="B141" s="18" t="s">
        <v>302</v>
      </c>
      <c r="C141" s="44" t="s">
        <v>303</v>
      </c>
      <c r="D141" s="5">
        <v>1.1604637496524801E-2</v>
      </c>
      <c r="E141" s="5">
        <v>0</v>
      </c>
      <c r="F141" s="5">
        <v>1.1604637496524801E-2</v>
      </c>
      <c r="G141" s="5">
        <f t="shared" si="8"/>
        <v>0.19925545151999999</v>
      </c>
      <c r="H141" s="5">
        <f t="shared" si="15"/>
        <v>0.19925545151999999</v>
      </c>
      <c r="I141" s="5">
        <f t="shared" si="10"/>
        <v>0.15303586999999996</v>
      </c>
      <c r="J141" s="5">
        <v>0</v>
      </c>
      <c r="K141" s="5">
        <v>0</v>
      </c>
      <c r="L141" s="5">
        <v>0</v>
      </c>
      <c r="M141" s="5">
        <v>0.12855001999999999</v>
      </c>
      <c r="N141" s="5">
        <v>0.19925545151999999</v>
      </c>
      <c r="O141" s="9">
        <v>2.448584999999999E-2</v>
      </c>
      <c r="P141" s="5">
        <v>0</v>
      </c>
      <c r="Q141" s="22" t="s">
        <v>429</v>
      </c>
      <c r="R141" s="12">
        <v>4.1200000000000004E-3</v>
      </c>
      <c r="S141" s="12">
        <f t="shared" si="11"/>
        <v>4.6219581520000025E-2</v>
      </c>
      <c r="T141" s="5">
        <f t="shared" si="12"/>
        <v>-4.6219581520000025E-2</v>
      </c>
      <c r="U141" s="10">
        <f t="shared" si="14"/>
        <v>-23.196144028892888</v>
      </c>
      <c r="V141" s="23" t="s">
        <v>530</v>
      </c>
    </row>
    <row r="142" spans="1:22" ht="25.5" x14ac:dyDescent="0.25">
      <c r="A142" s="45" t="s">
        <v>28</v>
      </c>
      <c r="B142" s="18" t="s">
        <v>304</v>
      </c>
      <c r="C142" s="44" t="s">
        <v>305</v>
      </c>
      <c r="D142" s="5">
        <v>1.0028511607295999E-2</v>
      </c>
      <c r="E142" s="5">
        <v>0</v>
      </c>
      <c r="F142" s="5">
        <v>1.0028511607295999E-2</v>
      </c>
      <c r="G142" s="5">
        <f t="shared" si="8"/>
        <v>0.17219285039999999</v>
      </c>
      <c r="H142" s="5">
        <f t="shared" si="15"/>
        <v>0.17219285039999999</v>
      </c>
      <c r="I142" s="5">
        <f t="shared" si="10"/>
        <v>0.13317046000000002</v>
      </c>
      <c r="J142" s="5">
        <v>0</v>
      </c>
      <c r="K142" s="5">
        <v>0</v>
      </c>
      <c r="L142" s="5">
        <v>0</v>
      </c>
      <c r="M142" s="5">
        <v>0.10875834000000001</v>
      </c>
      <c r="N142" s="5">
        <v>0.17219285039999999</v>
      </c>
      <c r="O142" s="9">
        <v>2.4412119999999999E-2</v>
      </c>
      <c r="P142" s="5">
        <v>0</v>
      </c>
      <c r="Q142" s="22" t="s">
        <v>429</v>
      </c>
      <c r="R142" s="12">
        <v>3.6900000000000001E-3</v>
      </c>
      <c r="S142" s="12">
        <f t="shared" si="11"/>
        <v>3.9022390399999968E-2</v>
      </c>
      <c r="T142" s="5">
        <f t="shared" si="12"/>
        <v>-3.9022390399999968E-2</v>
      </c>
      <c r="U142" s="10">
        <f t="shared" si="14"/>
        <v>-22.662027087275618</v>
      </c>
      <c r="V142" s="23" t="s">
        <v>530</v>
      </c>
    </row>
    <row r="143" spans="1:22" ht="25.5" x14ac:dyDescent="0.25">
      <c r="A143" s="45" t="s">
        <v>28</v>
      </c>
      <c r="B143" s="18" t="s">
        <v>306</v>
      </c>
      <c r="C143" s="44" t="s">
        <v>307</v>
      </c>
      <c r="D143" s="5">
        <v>7.5213837054719998E-3</v>
      </c>
      <c r="E143" s="5">
        <v>0</v>
      </c>
      <c r="F143" s="5">
        <v>7.5213837054719998E-3</v>
      </c>
      <c r="G143" s="5">
        <f t="shared" si="8"/>
        <v>0.12914463779999999</v>
      </c>
      <c r="H143" s="5">
        <f t="shared" si="15"/>
        <v>0.12914463779999999</v>
      </c>
      <c r="I143" s="5">
        <f t="shared" si="10"/>
        <v>0.17125399000000002</v>
      </c>
      <c r="J143" s="5">
        <v>0</v>
      </c>
      <c r="K143" s="5">
        <v>0</v>
      </c>
      <c r="L143" s="5">
        <v>0</v>
      </c>
      <c r="M143" s="5">
        <v>0.12626667</v>
      </c>
      <c r="N143" s="5">
        <v>0.12914463779999999</v>
      </c>
      <c r="O143" s="9">
        <v>4.4987320000000025E-2</v>
      </c>
      <c r="P143" s="5">
        <v>0</v>
      </c>
      <c r="Q143" s="22" t="s">
        <v>429</v>
      </c>
      <c r="R143" s="12">
        <v>1.7000000000000001E-4</v>
      </c>
      <c r="S143" s="12">
        <f t="shared" si="11"/>
        <v>-4.2109352200000033E-2</v>
      </c>
      <c r="T143" s="5">
        <f t="shared" si="12"/>
        <v>4.2109352200000033E-2</v>
      </c>
      <c r="U143" s="10">
        <f t="shared" si="14"/>
        <v>32.606349684616987</v>
      </c>
      <c r="V143" s="23" t="s">
        <v>529</v>
      </c>
    </row>
    <row r="144" spans="1:22" ht="25.5" x14ac:dyDescent="0.25">
      <c r="A144" s="45" t="s">
        <v>28</v>
      </c>
      <c r="B144" s="18" t="s">
        <v>308</v>
      </c>
      <c r="C144" s="44" t="s">
        <v>309</v>
      </c>
      <c r="D144" s="5">
        <v>7.5213837054719998E-3</v>
      </c>
      <c r="E144" s="5">
        <v>0</v>
      </c>
      <c r="F144" s="5">
        <v>7.5213837054719998E-3</v>
      </c>
      <c r="G144" s="5">
        <f t="shared" si="8"/>
        <v>0.12914463779999999</v>
      </c>
      <c r="H144" s="5">
        <f t="shared" si="15"/>
        <v>0.12914463779999999</v>
      </c>
      <c r="I144" s="5">
        <f t="shared" si="10"/>
        <v>0.16050915999999998</v>
      </c>
      <c r="J144" s="5">
        <v>0</v>
      </c>
      <c r="K144" s="5">
        <v>0</v>
      </c>
      <c r="L144" s="5">
        <v>0</v>
      </c>
      <c r="M144" s="5">
        <v>0.12626667</v>
      </c>
      <c r="N144" s="5">
        <v>0.12914463779999999</v>
      </c>
      <c r="O144" s="9">
        <v>3.424249E-2</v>
      </c>
      <c r="P144" s="5">
        <v>0</v>
      </c>
      <c r="Q144" s="22" t="s">
        <v>429</v>
      </c>
      <c r="R144" s="12">
        <v>1.7000000000000001E-4</v>
      </c>
      <c r="S144" s="12">
        <f t="shared" si="11"/>
        <v>-3.1364522199999995E-2</v>
      </c>
      <c r="T144" s="5">
        <f t="shared" si="12"/>
        <v>3.1364522199999995E-2</v>
      </c>
      <c r="U144" s="10">
        <f t="shared" si="14"/>
        <v>24.286352677354444</v>
      </c>
      <c r="V144" s="23" t="s">
        <v>529</v>
      </c>
    </row>
    <row r="145" spans="1:22" ht="25.5" x14ac:dyDescent="0.25">
      <c r="A145" s="45" t="s">
        <v>28</v>
      </c>
      <c r="B145" s="18" t="s">
        <v>310</v>
      </c>
      <c r="C145" s="44" t="s">
        <v>311</v>
      </c>
      <c r="D145" s="5">
        <v>5.0142558036479993E-3</v>
      </c>
      <c r="E145" s="5">
        <v>0</v>
      </c>
      <c r="F145" s="5">
        <v>5.0142558036479993E-3</v>
      </c>
      <c r="G145" s="5">
        <f t="shared" si="8"/>
        <v>8.6096425199999993E-2</v>
      </c>
      <c r="H145" s="5">
        <f t="shared" si="15"/>
        <v>8.6096425199999993E-2</v>
      </c>
      <c r="I145" s="5">
        <f t="shared" si="10"/>
        <v>0.10572553</v>
      </c>
      <c r="J145" s="5">
        <v>0</v>
      </c>
      <c r="K145" s="5">
        <v>0</v>
      </c>
      <c r="L145" s="5">
        <v>0</v>
      </c>
      <c r="M145" s="5">
        <v>8.0683329999999998E-2</v>
      </c>
      <c r="N145" s="5">
        <v>8.6096425199999993E-2</v>
      </c>
      <c r="O145" s="9">
        <v>2.5042199999999997E-2</v>
      </c>
      <c r="P145" s="5">
        <v>0</v>
      </c>
      <c r="Q145" s="22" t="s">
        <v>429</v>
      </c>
      <c r="R145" s="12">
        <v>3.2000000000000003E-4</v>
      </c>
      <c r="S145" s="12">
        <f t="shared" si="11"/>
        <v>-1.9629104800000005E-2</v>
      </c>
      <c r="T145" s="5">
        <f t="shared" si="12"/>
        <v>1.9629104800000005E-2</v>
      </c>
      <c r="U145" s="10">
        <f t="shared" si="14"/>
        <v>22.798977721086615</v>
      </c>
      <c r="V145" s="23" t="s">
        <v>529</v>
      </c>
    </row>
    <row r="146" spans="1:22" ht="25.5" x14ac:dyDescent="0.25">
      <c r="A146" s="45" t="s">
        <v>28</v>
      </c>
      <c r="B146" s="18" t="s">
        <v>312</v>
      </c>
      <c r="C146" s="44" t="s">
        <v>313</v>
      </c>
      <c r="D146" s="5">
        <v>1.2535639509120001E-2</v>
      </c>
      <c r="E146" s="5">
        <v>0</v>
      </c>
      <c r="F146" s="5">
        <v>1.2535639509120001E-2</v>
      </c>
      <c r="G146" s="5">
        <f t="shared" si="8"/>
        <v>0.21524106299999998</v>
      </c>
      <c r="H146" s="5">
        <f t="shared" si="15"/>
        <v>0.21524106299999998</v>
      </c>
      <c r="I146" s="5">
        <f t="shared" ref="I146:I209" si="16">K146+M146+O146</f>
        <v>0.13928015000000002</v>
      </c>
      <c r="J146" s="5">
        <v>0</v>
      </c>
      <c r="K146" s="5">
        <v>0</v>
      </c>
      <c r="L146" s="5">
        <v>0</v>
      </c>
      <c r="M146" s="5">
        <v>0.13928015000000002</v>
      </c>
      <c r="N146" s="5">
        <v>0.21524106299999998</v>
      </c>
      <c r="O146" s="9">
        <v>0</v>
      </c>
      <c r="P146" s="5">
        <v>0</v>
      </c>
      <c r="Q146" s="22" t="s">
        <v>429</v>
      </c>
      <c r="R146" s="12">
        <v>4.4200000000000003E-3</v>
      </c>
      <c r="S146" s="12">
        <f t="shared" ref="S146:S209" si="17">G146-I146</f>
        <v>7.5960912999999963E-2</v>
      </c>
      <c r="T146" s="5">
        <f t="shared" ref="T146:T209" si="18">(K146+M146+O146)-(J146+L146+N146)</f>
        <v>-7.5960912999999963E-2</v>
      </c>
      <c r="U146" s="10">
        <f t="shared" ref="U146:U184" si="19">(K146+M146+O146)/(J146+L146+N146)*100-100</f>
        <v>-35.291088020690538</v>
      </c>
      <c r="V146" s="5" t="s">
        <v>498</v>
      </c>
    </row>
    <row r="147" spans="1:22" ht="25.5" x14ac:dyDescent="0.25">
      <c r="A147" s="45" t="s">
        <v>28</v>
      </c>
      <c r="B147" s="18" t="s">
        <v>314</v>
      </c>
      <c r="C147" s="44" t="s">
        <v>315</v>
      </c>
      <c r="D147" s="5">
        <v>5.0142558036479993E-3</v>
      </c>
      <c r="E147" s="5">
        <v>0</v>
      </c>
      <c r="F147" s="5">
        <v>5.0142558036479993E-3</v>
      </c>
      <c r="G147" s="5">
        <f t="shared" si="8"/>
        <v>8.6096425199999993E-2</v>
      </c>
      <c r="H147" s="5">
        <f t="shared" si="15"/>
        <v>8.6096425199999993E-2</v>
      </c>
      <c r="I147" s="5">
        <f t="shared" si="16"/>
        <v>0.12780249999999999</v>
      </c>
      <c r="J147" s="5">
        <v>0</v>
      </c>
      <c r="K147" s="5">
        <v>0</v>
      </c>
      <c r="L147" s="5">
        <v>0</v>
      </c>
      <c r="M147" s="5">
        <v>8.9516659999999998E-2</v>
      </c>
      <c r="N147" s="5">
        <v>8.6096425199999993E-2</v>
      </c>
      <c r="O147" s="9">
        <v>3.8285840000000002E-2</v>
      </c>
      <c r="P147" s="5">
        <v>0</v>
      </c>
      <c r="Q147" s="22" t="s">
        <v>429</v>
      </c>
      <c r="R147" s="12">
        <v>-5.4099999999999999E-3</v>
      </c>
      <c r="S147" s="12">
        <f t="shared" si="17"/>
        <v>-4.1706074799999993E-2</v>
      </c>
      <c r="T147" s="5">
        <f t="shared" si="18"/>
        <v>4.1706074799999993E-2</v>
      </c>
      <c r="U147" s="10">
        <f t="shared" si="19"/>
        <v>48.441122500867777</v>
      </c>
      <c r="V147" s="23" t="s">
        <v>529</v>
      </c>
    </row>
    <row r="148" spans="1:22" ht="25.5" x14ac:dyDescent="0.25">
      <c r="A148" s="45" t="s">
        <v>28</v>
      </c>
      <c r="B148" s="18" t="s">
        <v>316</v>
      </c>
      <c r="C148" s="44" t="s">
        <v>317</v>
      </c>
      <c r="D148" s="5">
        <v>0.1291076113856256</v>
      </c>
      <c r="E148" s="5">
        <v>0</v>
      </c>
      <c r="F148" s="5">
        <v>0.1291076113856256</v>
      </c>
      <c r="G148" s="5">
        <f t="shared" si="8"/>
        <v>2.2168202504400001</v>
      </c>
      <c r="H148" s="5">
        <f t="shared" si="15"/>
        <v>2.2168202504400001</v>
      </c>
      <c r="I148" s="5">
        <f t="shared" si="16"/>
        <v>1.71315</v>
      </c>
      <c r="J148" s="5">
        <v>0</v>
      </c>
      <c r="K148" s="5">
        <v>0</v>
      </c>
      <c r="L148" s="5">
        <v>2.2168202504400001</v>
      </c>
      <c r="M148" s="5">
        <v>1.71315</v>
      </c>
      <c r="N148" s="5">
        <v>0</v>
      </c>
      <c r="O148" s="9">
        <v>0</v>
      </c>
      <c r="P148" s="5">
        <v>0</v>
      </c>
      <c r="Q148" s="22" t="s">
        <v>429</v>
      </c>
      <c r="R148" s="12">
        <v>2.9329999999999998E-2</v>
      </c>
      <c r="S148" s="12">
        <f t="shared" si="17"/>
        <v>0.50367025044000013</v>
      </c>
      <c r="T148" s="5">
        <f t="shared" si="18"/>
        <v>-0.50367025044000013</v>
      </c>
      <c r="U148" s="10">
        <f t="shared" si="19"/>
        <v>-22.720391982165907</v>
      </c>
      <c r="V148" s="23" t="s">
        <v>532</v>
      </c>
    </row>
    <row r="149" spans="1:22" ht="25.5" x14ac:dyDescent="0.25">
      <c r="A149" s="45" t="s">
        <v>28</v>
      </c>
      <c r="B149" s="18" t="s">
        <v>318</v>
      </c>
      <c r="C149" s="44" t="s">
        <v>319</v>
      </c>
      <c r="D149" s="5">
        <v>0.22480371187456</v>
      </c>
      <c r="E149" s="5">
        <v>0</v>
      </c>
      <c r="F149" s="5">
        <v>0.22480371187456</v>
      </c>
      <c r="G149" s="5">
        <f t="shared" si="8"/>
        <v>3.8599538439999996</v>
      </c>
      <c r="H149" s="5">
        <f t="shared" si="15"/>
        <v>3.8599538439999996</v>
      </c>
      <c r="I149" s="5">
        <f t="shared" si="16"/>
        <v>3.9638406899999996</v>
      </c>
      <c r="J149" s="5">
        <v>0</v>
      </c>
      <c r="K149" s="5">
        <v>0</v>
      </c>
      <c r="L149" s="5">
        <v>3.8599538439999996</v>
      </c>
      <c r="M149" s="5">
        <v>3.1724099999999997</v>
      </c>
      <c r="N149" s="5">
        <v>0</v>
      </c>
      <c r="O149" s="9">
        <v>0.79143068999999988</v>
      </c>
      <c r="P149" s="5">
        <v>0</v>
      </c>
      <c r="Q149" s="22" t="s">
        <v>429</v>
      </c>
      <c r="R149" s="12">
        <v>4.0039999999999999E-2</v>
      </c>
      <c r="S149" s="12">
        <f t="shared" si="17"/>
        <v>-0.10388684599999998</v>
      </c>
      <c r="T149" s="5">
        <f t="shared" si="18"/>
        <v>0.10388684599999998</v>
      </c>
      <c r="U149" s="10">
        <f t="shared" si="19"/>
        <v>2.6914012498228175</v>
      </c>
      <c r="V149" s="23" t="s">
        <v>529</v>
      </c>
    </row>
    <row r="150" spans="1:22" ht="25.5" x14ac:dyDescent="0.25">
      <c r="A150" s="45" t="s">
        <v>28</v>
      </c>
      <c r="B150" s="18" t="s">
        <v>320</v>
      </c>
      <c r="C150" s="44" t="s">
        <v>321</v>
      </c>
      <c r="D150" s="5">
        <v>0.22480371187456</v>
      </c>
      <c r="E150" s="5">
        <v>0</v>
      </c>
      <c r="F150" s="5">
        <v>0.22480371187456</v>
      </c>
      <c r="G150" s="5">
        <f t="shared" si="8"/>
        <v>3.8599538439999996</v>
      </c>
      <c r="H150" s="5">
        <f t="shared" si="15"/>
        <v>3.8599538439999996</v>
      </c>
      <c r="I150" s="5">
        <f t="shared" si="16"/>
        <v>4.3070244000000004</v>
      </c>
      <c r="J150" s="5">
        <v>0</v>
      </c>
      <c r="K150" s="5">
        <v>0</v>
      </c>
      <c r="L150" s="5">
        <v>0</v>
      </c>
      <c r="M150" s="5">
        <v>3.1724100000000002</v>
      </c>
      <c r="N150" s="5">
        <v>3.8599538439999996</v>
      </c>
      <c r="O150" s="9">
        <v>1.1346144000000005</v>
      </c>
      <c r="P150" s="5">
        <v>0</v>
      </c>
      <c r="Q150" s="22" t="s">
        <v>429</v>
      </c>
      <c r="R150" s="12">
        <v>4.0039999999999999E-2</v>
      </c>
      <c r="S150" s="12">
        <f t="shared" si="17"/>
        <v>-0.44707055600000078</v>
      </c>
      <c r="T150" s="5">
        <f t="shared" si="18"/>
        <v>0.44707055600000078</v>
      </c>
      <c r="U150" s="10">
        <f t="shared" si="19"/>
        <v>11.582277251706969</v>
      </c>
      <c r="V150" s="23" t="s">
        <v>529</v>
      </c>
    </row>
    <row r="151" spans="1:22" ht="25.5" x14ac:dyDescent="0.25">
      <c r="A151" s="45" t="s">
        <v>28</v>
      </c>
      <c r="B151" s="18" t="s">
        <v>322</v>
      </c>
      <c r="C151" s="44" t="s">
        <v>323</v>
      </c>
      <c r="D151" s="5">
        <v>5.0461336975795197E-2</v>
      </c>
      <c r="E151" s="5">
        <v>0</v>
      </c>
      <c r="F151" s="5">
        <v>5.0461336975795197E-2</v>
      </c>
      <c r="G151" s="5">
        <f t="shared" ref="G151:G217" si="20">H151</f>
        <v>0.86643779148</v>
      </c>
      <c r="H151" s="5">
        <f t="shared" ref="H151:H217" si="21">J151+L151+N151+P151</f>
        <v>0.86643779148</v>
      </c>
      <c r="I151" s="5">
        <f t="shared" si="16"/>
        <v>0.49710000000000004</v>
      </c>
      <c r="J151" s="5">
        <v>0</v>
      </c>
      <c r="K151" s="5">
        <v>0</v>
      </c>
      <c r="L151" s="5">
        <v>0</v>
      </c>
      <c r="M151" s="5">
        <v>0.49710000000000004</v>
      </c>
      <c r="N151" s="5">
        <v>0.86643779148</v>
      </c>
      <c r="O151" s="9">
        <v>0</v>
      </c>
      <c r="P151" s="5">
        <v>0</v>
      </c>
      <c r="Q151" s="22" t="s">
        <v>429</v>
      </c>
      <c r="R151" s="12">
        <v>2.1510000000000001E-2</v>
      </c>
      <c r="S151" s="12">
        <f t="shared" si="17"/>
        <v>0.36933779147999996</v>
      </c>
      <c r="T151" s="5">
        <f t="shared" si="18"/>
        <v>-0.36933779147999996</v>
      </c>
      <c r="U151" s="10">
        <f t="shared" si="19"/>
        <v>-42.627156284251875</v>
      </c>
      <c r="V151" s="23" t="s">
        <v>532</v>
      </c>
    </row>
    <row r="152" spans="1:22" ht="25.5" x14ac:dyDescent="0.25">
      <c r="A152" s="46" t="s">
        <v>28</v>
      </c>
      <c r="B152" s="18" t="s">
        <v>324</v>
      </c>
      <c r="C152" s="44" t="s">
        <v>325</v>
      </c>
      <c r="D152" s="5">
        <v>0.20266023648299519</v>
      </c>
      <c r="E152" s="5">
        <v>0</v>
      </c>
      <c r="F152" s="5">
        <v>0.20266023648299519</v>
      </c>
      <c r="G152" s="5">
        <f t="shared" si="20"/>
        <v>3.4797430714800002</v>
      </c>
      <c r="H152" s="5">
        <f t="shared" si="21"/>
        <v>3.4797430714800002</v>
      </c>
      <c r="I152" s="5">
        <f t="shared" si="16"/>
        <v>3.1577096499999997</v>
      </c>
      <c r="J152" s="5">
        <v>3.4797430714800002</v>
      </c>
      <c r="K152" s="5">
        <v>2.7979529999999997</v>
      </c>
      <c r="L152" s="5">
        <v>0</v>
      </c>
      <c r="M152" s="5">
        <v>0.35975665000000001</v>
      </c>
      <c r="N152" s="5">
        <v>0</v>
      </c>
      <c r="O152" s="9">
        <v>0</v>
      </c>
      <c r="P152" s="5">
        <v>0</v>
      </c>
      <c r="Q152" s="22" t="s">
        <v>429</v>
      </c>
      <c r="R152" s="12">
        <v>1.8759999999999999E-2</v>
      </c>
      <c r="S152" s="12">
        <f t="shared" si="17"/>
        <v>0.32203342148000047</v>
      </c>
      <c r="T152" s="5">
        <f t="shared" si="18"/>
        <v>-0.32203342148000047</v>
      </c>
      <c r="U152" s="10">
        <f t="shared" si="19"/>
        <v>-9.2545172118996106</v>
      </c>
      <c r="V152" s="23" t="s">
        <v>530</v>
      </c>
    </row>
    <row r="153" spans="1:22" ht="25.5" x14ac:dyDescent="0.25">
      <c r="A153" s="45" t="s">
        <v>28</v>
      </c>
      <c r="B153" s="18" t="s">
        <v>326</v>
      </c>
      <c r="C153" s="47" t="s">
        <v>327</v>
      </c>
      <c r="D153" s="5">
        <v>0.1104945530986752</v>
      </c>
      <c r="E153" s="5">
        <v>0</v>
      </c>
      <c r="F153" s="5">
        <v>0.1104945530986752</v>
      </c>
      <c r="G153" s="5">
        <f t="shared" si="20"/>
        <v>1.8972279034800001</v>
      </c>
      <c r="H153" s="5">
        <f t="shared" si="21"/>
        <v>1.8972279034800001</v>
      </c>
      <c r="I153" s="5">
        <f t="shared" si="16"/>
        <v>1.91810328</v>
      </c>
      <c r="J153" s="5">
        <v>0</v>
      </c>
      <c r="K153" s="5">
        <v>0</v>
      </c>
      <c r="L153" s="5">
        <v>0</v>
      </c>
      <c r="M153" s="5">
        <v>1.4646000000000001</v>
      </c>
      <c r="N153" s="5">
        <v>0</v>
      </c>
      <c r="O153" s="9">
        <v>0.4535032799999999</v>
      </c>
      <c r="P153" s="5">
        <v>1.8972279034800001</v>
      </c>
      <c r="Q153" s="22" t="s">
        <v>429</v>
      </c>
      <c r="R153" s="12">
        <v>2.52E-2</v>
      </c>
      <c r="S153" s="12">
        <f t="shared" si="17"/>
        <v>-2.0875376519999822E-2</v>
      </c>
      <c r="T153" s="5">
        <f t="shared" si="18"/>
        <v>1.91810328</v>
      </c>
      <c r="U153" s="10">
        <v>100</v>
      </c>
      <c r="V153" s="19" t="s">
        <v>531</v>
      </c>
    </row>
    <row r="154" spans="1:22" ht="25.5" x14ac:dyDescent="0.25">
      <c r="A154" s="45" t="s">
        <v>28</v>
      </c>
      <c r="B154" s="18" t="s">
        <v>328</v>
      </c>
      <c r="C154" s="44" t="s">
        <v>329</v>
      </c>
      <c r="D154" s="5">
        <v>1.9692936597734398E-2</v>
      </c>
      <c r="E154" s="5">
        <v>0</v>
      </c>
      <c r="F154" s="5">
        <v>1.9692936597734398E-2</v>
      </c>
      <c r="G154" s="5">
        <f t="shared" si="20"/>
        <v>0.33813421356000001</v>
      </c>
      <c r="H154" s="5">
        <f t="shared" si="21"/>
        <v>0.33813421356000001</v>
      </c>
      <c r="I154" s="5">
        <f t="shared" si="16"/>
        <v>0.29043674999999997</v>
      </c>
      <c r="J154" s="5">
        <v>0</v>
      </c>
      <c r="K154" s="5">
        <v>0</v>
      </c>
      <c r="L154" s="5">
        <v>0.33813421356000001</v>
      </c>
      <c r="M154" s="5">
        <v>0.26538200000000001</v>
      </c>
      <c r="N154" s="5">
        <v>0</v>
      </c>
      <c r="O154" s="9">
        <v>2.5054749999999976E-2</v>
      </c>
      <c r="P154" s="5">
        <v>0</v>
      </c>
      <c r="Q154" s="22" t="s">
        <v>429</v>
      </c>
      <c r="R154" s="12">
        <v>4.2399999999999998E-3</v>
      </c>
      <c r="S154" s="12">
        <f t="shared" si="17"/>
        <v>4.7697463560000042E-2</v>
      </c>
      <c r="T154" s="5">
        <f t="shared" si="18"/>
        <v>-4.7697463560000042E-2</v>
      </c>
      <c r="U154" s="10">
        <f t="shared" si="19"/>
        <v>-14.106074347763808</v>
      </c>
      <c r="V154" s="23" t="s">
        <v>530</v>
      </c>
    </row>
    <row r="155" spans="1:22" ht="25.5" x14ac:dyDescent="0.25">
      <c r="A155" s="45" t="s">
        <v>28</v>
      </c>
      <c r="B155" s="18" t="s">
        <v>330</v>
      </c>
      <c r="C155" s="44" t="s">
        <v>331</v>
      </c>
      <c r="D155" s="5">
        <v>1.9692936597734398E-2</v>
      </c>
      <c r="E155" s="5">
        <v>0</v>
      </c>
      <c r="F155" s="5">
        <v>1.9692936597734398E-2</v>
      </c>
      <c r="G155" s="5">
        <f t="shared" si="20"/>
        <v>0.33813421356000001</v>
      </c>
      <c r="H155" s="5">
        <f t="shared" si="21"/>
        <v>0.33813421356000001</v>
      </c>
      <c r="I155" s="5">
        <f t="shared" si="16"/>
        <v>0.29463705000000001</v>
      </c>
      <c r="J155" s="5">
        <v>0</v>
      </c>
      <c r="K155" s="5">
        <v>0</v>
      </c>
      <c r="L155" s="5">
        <v>0.33813421356000001</v>
      </c>
      <c r="M155" s="5">
        <v>0.26538200000000001</v>
      </c>
      <c r="N155" s="5">
        <v>0</v>
      </c>
      <c r="O155" s="9">
        <v>2.9255049999999994E-2</v>
      </c>
      <c r="P155" s="5">
        <v>0</v>
      </c>
      <c r="Q155" s="22" t="s">
        <v>429</v>
      </c>
      <c r="R155" s="12">
        <v>4.2399999999999998E-3</v>
      </c>
      <c r="S155" s="12">
        <f t="shared" si="17"/>
        <v>4.3497163559999996E-2</v>
      </c>
      <c r="T155" s="5">
        <f t="shared" si="18"/>
        <v>-4.3497163559999996E-2</v>
      </c>
      <c r="U155" s="10">
        <f t="shared" si="19"/>
        <v>-12.86387529438268</v>
      </c>
      <c r="V155" s="23" t="s">
        <v>530</v>
      </c>
    </row>
    <row r="156" spans="1:22" ht="25.5" x14ac:dyDescent="0.25">
      <c r="A156" s="45" t="s">
        <v>28</v>
      </c>
      <c r="B156" s="18" t="s">
        <v>332</v>
      </c>
      <c r="C156" s="44" t="s">
        <v>333</v>
      </c>
      <c r="D156" s="5">
        <v>1.9692936597734398E-2</v>
      </c>
      <c r="E156" s="5">
        <v>0</v>
      </c>
      <c r="F156" s="5">
        <v>1.9692936597734398E-2</v>
      </c>
      <c r="G156" s="5">
        <f t="shared" si="20"/>
        <v>0.33813421356000001</v>
      </c>
      <c r="H156" s="5">
        <f t="shared" si="21"/>
        <v>0.33813421356000001</v>
      </c>
      <c r="I156" s="5">
        <f t="shared" si="16"/>
        <v>0.27720903999999996</v>
      </c>
      <c r="J156" s="5">
        <v>0</v>
      </c>
      <c r="K156" s="5">
        <v>0</v>
      </c>
      <c r="L156" s="5">
        <v>0</v>
      </c>
      <c r="M156" s="5">
        <v>0.26538200000000001</v>
      </c>
      <c r="N156" s="5">
        <v>0.33813421356000001</v>
      </c>
      <c r="O156" s="9">
        <v>1.1827039999999947E-2</v>
      </c>
      <c r="P156" s="5">
        <v>0</v>
      </c>
      <c r="Q156" s="22" t="s">
        <v>429</v>
      </c>
      <c r="R156" s="12">
        <v>4.2399999999999998E-3</v>
      </c>
      <c r="S156" s="12">
        <f t="shared" si="17"/>
        <v>6.0925173560000045E-2</v>
      </c>
      <c r="T156" s="5">
        <f t="shared" si="18"/>
        <v>-6.0925173560000045E-2</v>
      </c>
      <c r="U156" s="10">
        <f t="shared" si="19"/>
        <v>-18.018044645218737</v>
      </c>
      <c r="V156" s="23" t="s">
        <v>530</v>
      </c>
    </row>
    <row r="157" spans="1:22" ht="25.5" x14ac:dyDescent="0.25">
      <c r="A157" s="45" t="s">
        <v>28</v>
      </c>
      <c r="B157" s="18" t="s">
        <v>334</v>
      </c>
      <c r="C157" s="44" t="s">
        <v>335</v>
      </c>
      <c r="D157" s="5">
        <v>1.9692936597734398E-2</v>
      </c>
      <c r="E157" s="5">
        <v>0</v>
      </c>
      <c r="F157" s="5">
        <v>1.9692936597734398E-2</v>
      </c>
      <c r="G157" s="5">
        <f t="shared" si="20"/>
        <v>0.33813421356000001</v>
      </c>
      <c r="H157" s="5">
        <f t="shared" si="21"/>
        <v>0.33813421356000001</v>
      </c>
      <c r="I157" s="5">
        <f t="shared" si="16"/>
        <v>0.27750540000000001</v>
      </c>
      <c r="J157" s="5">
        <v>0</v>
      </c>
      <c r="K157" s="5">
        <v>0</v>
      </c>
      <c r="L157" s="5">
        <v>0</v>
      </c>
      <c r="M157" s="5">
        <v>0.26538200000000001</v>
      </c>
      <c r="N157" s="5">
        <v>0.33813421356000001</v>
      </c>
      <c r="O157" s="9">
        <v>1.212339999999998E-2</v>
      </c>
      <c r="P157" s="5">
        <v>0</v>
      </c>
      <c r="Q157" s="22" t="s">
        <v>429</v>
      </c>
      <c r="R157" s="12">
        <v>4.2399999999999998E-3</v>
      </c>
      <c r="S157" s="12">
        <f t="shared" si="17"/>
        <v>6.0628813559999994E-2</v>
      </c>
      <c r="T157" s="5">
        <f t="shared" si="18"/>
        <v>-6.0628813559999994E-2</v>
      </c>
      <c r="U157" s="10">
        <f t="shared" si="19"/>
        <v>-17.930398974323765</v>
      </c>
      <c r="V157" s="23" t="s">
        <v>530</v>
      </c>
    </row>
    <row r="158" spans="1:22" ht="25.5" x14ac:dyDescent="0.25">
      <c r="A158" s="45" t="s">
        <v>28</v>
      </c>
      <c r="B158" s="18" t="s">
        <v>336</v>
      </c>
      <c r="C158" s="44" t="s">
        <v>337</v>
      </c>
      <c r="D158" s="5">
        <v>1.9692936597734398E-2</v>
      </c>
      <c r="E158" s="5">
        <v>0</v>
      </c>
      <c r="F158" s="5">
        <v>1.9692936597734398E-2</v>
      </c>
      <c r="G158" s="5">
        <f t="shared" si="20"/>
        <v>0.33813421356000001</v>
      </c>
      <c r="H158" s="5">
        <f t="shared" si="21"/>
        <v>0.33813421356000001</v>
      </c>
      <c r="I158" s="5">
        <f t="shared" si="16"/>
        <v>0.28766744999999999</v>
      </c>
      <c r="J158" s="5">
        <v>0</v>
      </c>
      <c r="K158" s="5">
        <v>0</v>
      </c>
      <c r="L158" s="5">
        <v>0</v>
      </c>
      <c r="M158" s="5">
        <v>0.26538200000000001</v>
      </c>
      <c r="N158" s="5">
        <v>0.33813421356000001</v>
      </c>
      <c r="O158" s="9">
        <v>2.2285449999999981E-2</v>
      </c>
      <c r="P158" s="5">
        <v>0</v>
      </c>
      <c r="Q158" s="22" t="s">
        <v>429</v>
      </c>
      <c r="R158" s="12">
        <v>4.2399999999999998E-3</v>
      </c>
      <c r="S158" s="12">
        <f t="shared" si="17"/>
        <v>5.0466763560000016E-2</v>
      </c>
      <c r="T158" s="5">
        <f t="shared" si="18"/>
        <v>-5.0466763560000016E-2</v>
      </c>
      <c r="U158" s="10">
        <f t="shared" si="19"/>
        <v>-14.925068666866792</v>
      </c>
      <c r="V158" s="23" t="s">
        <v>530</v>
      </c>
    </row>
    <row r="159" spans="1:22" ht="25.5" x14ac:dyDescent="0.25">
      <c r="A159" s="45" t="s">
        <v>28</v>
      </c>
      <c r="B159" s="18" t="s">
        <v>338</v>
      </c>
      <c r="C159" s="44" t="s">
        <v>339</v>
      </c>
      <c r="D159" s="5">
        <v>1.9692936597734398E-2</v>
      </c>
      <c r="E159" s="5">
        <v>0</v>
      </c>
      <c r="F159" s="5">
        <v>1.9692936597734398E-2</v>
      </c>
      <c r="G159" s="5">
        <f t="shared" si="20"/>
        <v>0.33813421356000001</v>
      </c>
      <c r="H159" s="5">
        <f t="shared" si="21"/>
        <v>0.33813421356000001</v>
      </c>
      <c r="I159" s="5">
        <f t="shared" si="16"/>
        <v>0.28102418000000001</v>
      </c>
      <c r="J159" s="5">
        <v>0</v>
      </c>
      <c r="K159" s="5">
        <v>0</v>
      </c>
      <c r="L159" s="5">
        <v>0</v>
      </c>
      <c r="M159" s="5">
        <v>0.26538200000000001</v>
      </c>
      <c r="N159" s="5">
        <v>0.33813421356000001</v>
      </c>
      <c r="O159" s="9">
        <v>1.5642179999999992E-2</v>
      </c>
      <c r="P159" s="5">
        <v>0</v>
      </c>
      <c r="Q159" s="22" t="s">
        <v>429</v>
      </c>
      <c r="R159" s="12">
        <v>4.2399999999999998E-3</v>
      </c>
      <c r="S159" s="12">
        <f t="shared" si="17"/>
        <v>5.7110033559999995E-2</v>
      </c>
      <c r="T159" s="5">
        <f t="shared" si="18"/>
        <v>-5.7110033559999995E-2</v>
      </c>
      <c r="U159" s="10">
        <f t="shared" si="19"/>
        <v>-16.889753024021076</v>
      </c>
      <c r="V159" s="23" t="s">
        <v>530</v>
      </c>
    </row>
    <row r="160" spans="1:22" ht="25.5" x14ac:dyDescent="0.25">
      <c r="A160" s="45" t="s">
        <v>28</v>
      </c>
      <c r="B160" s="18" t="s">
        <v>340</v>
      </c>
      <c r="C160" s="44" t="s">
        <v>341</v>
      </c>
      <c r="D160" s="5">
        <v>1.9692936597734398E-2</v>
      </c>
      <c r="E160" s="5">
        <v>0</v>
      </c>
      <c r="F160" s="5">
        <v>1.9692936597734398E-2</v>
      </c>
      <c r="G160" s="5">
        <f t="shared" si="20"/>
        <v>0.33813421356000001</v>
      </c>
      <c r="H160" s="5">
        <f t="shared" si="21"/>
        <v>0.33813421356000001</v>
      </c>
      <c r="I160" s="5">
        <f t="shared" si="16"/>
        <v>0.28105156999999997</v>
      </c>
      <c r="J160" s="5">
        <v>0</v>
      </c>
      <c r="K160" s="5">
        <v>0</v>
      </c>
      <c r="L160" s="5">
        <v>0</v>
      </c>
      <c r="M160" s="5">
        <v>0.26538200000000001</v>
      </c>
      <c r="N160" s="5">
        <v>0.33813421356000001</v>
      </c>
      <c r="O160" s="9">
        <v>1.5669569999999969E-2</v>
      </c>
      <c r="P160" s="5">
        <v>0</v>
      </c>
      <c r="Q160" s="22" t="s">
        <v>429</v>
      </c>
      <c r="R160" s="12">
        <v>4.2399999999999998E-3</v>
      </c>
      <c r="S160" s="12">
        <f t="shared" si="17"/>
        <v>5.7082643560000035E-2</v>
      </c>
      <c r="T160" s="5">
        <f t="shared" si="18"/>
        <v>-5.7082643560000035E-2</v>
      </c>
      <c r="U160" s="10">
        <f t="shared" si="19"/>
        <v>-16.881652690218246</v>
      </c>
      <c r="V160" s="23" t="s">
        <v>530</v>
      </c>
    </row>
    <row r="161" spans="1:22" ht="25.5" x14ac:dyDescent="0.25">
      <c r="A161" s="45" t="s">
        <v>28</v>
      </c>
      <c r="B161" s="18" t="s">
        <v>342</v>
      </c>
      <c r="C161" s="44" t="s">
        <v>343</v>
      </c>
      <c r="D161" s="5">
        <v>1.9692936597734398E-2</v>
      </c>
      <c r="E161" s="5">
        <v>0</v>
      </c>
      <c r="F161" s="5">
        <v>1.9692936597734398E-2</v>
      </c>
      <c r="G161" s="5">
        <f t="shared" si="20"/>
        <v>0.33813421356000001</v>
      </c>
      <c r="H161" s="5">
        <f t="shared" si="21"/>
        <v>0.33813421356000001</v>
      </c>
      <c r="I161" s="5">
        <f t="shared" si="16"/>
        <v>0.29468271999999995</v>
      </c>
      <c r="J161" s="5">
        <v>0</v>
      </c>
      <c r="K161" s="5">
        <v>0</v>
      </c>
      <c r="L161" s="5">
        <v>0</v>
      </c>
      <c r="M161" s="5">
        <v>0.26538200000000001</v>
      </c>
      <c r="N161" s="5">
        <v>0.33813421356000001</v>
      </c>
      <c r="O161" s="9">
        <v>2.9300719999999971E-2</v>
      </c>
      <c r="P161" s="5">
        <v>0</v>
      </c>
      <c r="Q161" s="22" t="s">
        <v>429</v>
      </c>
      <c r="R161" s="12">
        <v>4.2399999999999998E-3</v>
      </c>
      <c r="S161" s="12">
        <f t="shared" si="17"/>
        <v>4.3451493560000054E-2</v>
      </c>
      <c r="T161" s="5">
        <f t="shared" si="18"/>
        <v>-4.3451493560000054E-2</v>
      </c>
      <c r="U161" s="10">
        <f t="shared" si="19"/>
        <v>-12.850368823233509</v>
      </c>
      <c r="V161" s="23" t="s">
        <v>530</v>
      </c>
    </row>
    <row r="162" spans="1:22" s="17" customFormat="1" ht="25.5" x14ac:dyDescent="0.25">
      <c r="A162" s="28" t="s">
        <v>29</v>
      </c>
      <c r="B162" s="29" t="s">
        <v>92</v>
      </c>
      <c r="C162" s="30" t="s">
        <v>51</v>
      </c>
      <c r="D162" s="13">
        <f>D163</f>
        <v>4.2976183747406482</v>
      </c>
      <c r="E162" s="13">
        <v>0</v>
      </c>
      <c r="F162" s="13">
        <f>F163</f>
        <v>4.2976183747406482</v>
      </c>
      <c r="G162" s="13">
        <f t="shared" si="20"/>
        <v>73.791524291563334</v>
      </c>
      <c r="H162" s="13">
        <f t="shared" si="21"/>
        <v>73.791524291563334</v>
      </c>
      <c r="I162" s="13">
        <f t="shared" si="16"/>
        <v>18.61464269</v>
      </c>
      <c r="J162" s="13">
        <v>4.0126712343833333</v>
      </c>
      <c r="K162" s="13">
        <v>5.6782970000000002E-2</v>
      </c>
      <c r="L162" s="13">
        <v>21.204343763366666</v>
      </c>
      <c r="M162" s="13">
        <v>6.6074858299999999</v>
      </c>
      <c r="N162" s="13">
        <v>35.574515808446669</v>
      </c>
      <c r="O162" s="15">
        <v>11.95037389</v>
      </c>
      <c r="P162" s="13">
        <v>12.999993485366666</v>
      </c>
      <c r="Q162" s="21" t="s">
        <v>429</v>
      </c>
      <c r="R162" s="14">
        <f>R163</f>
        <v>3.9095199999999997</v>
      </c>
      <c r="S162" s="14">
        <f t="shared" si="17"/>
        <v>55.176881601563338</v>
      </c>
      <c r="T162" s="13">
        <f t="shared" si="18"/>
        <v>-42.176888116196665</v>
      </c>
      <c r="U162" s="16">
        <f t="shared" si="19"/>
        <v>-69.379546059888739</v>
      </c>
      <c r="V162" s="13" t="s">
        <v>429</v>
      </c>
    </row>
    <row r="163" spans="1:22" s="17" customFormat="1" ht="21.75" customHeight="1" x14ac:dyDescent="0.25">
      <c r="A163" s="28" t="s">
        <v>93</v>
      </c>
      <c r="B163" s="29" t="s">
        <v>94</v>
      </c>
      <c r="C163" s="30" t="s">
        <v>51</v>
      </c>
      <c r="D163" s="13">
        <f>SUM(D164:D203)</f>
        <v>4.2976183747406482</v>
      </c>
      <c r="E163" s="13">
        <v>0</v>
      </c>
      <c r="F163" s="13">
        <f>SUM(F164:F203)</f>
        <v>4.2976183747406482</v>
      </c>
      <c r="G163" s="13">
        <f t="shared" si="20"/>
        <v>73.791524291563334</v>
      </c>
      <c r="H163" s="13">
        <f t="shared" si="21"/>
        <v>73.791524291563334</v>
      </c>
      <c r="I163" s="13">
        <f t="shared" si="16"/>
        <v>18.61464269</v>
      </c>
      <c r="J163" s="13">
        <v>4.0126712343833333</v>
      </c>
      <c r="K163" s="13">
        <v>5.6782970000000002E-2</v>
      </c>
      <c r="L163" s="13">
        <v>21.204343763366666</v>
      </c>
      <c r="M163" s="13">
        <v>6.6074858299999999</v>
      </c>
      <c r="N163" s="13">
        <v>35.574515808446669</v>
      </c>
      <c r="O163" s="15">
        <v>11.95037389</v>
      </c>
      <c r="P163" s="13">
        <v>12.999993485366666</v>
      </c>
      <c r="Q163" s="21" t="s">
        <v>429</v>
      </c>
      <c r="R163" s="14">
        <f>SUM(R164:R203)</f>
        <v>3.9095199999999997</v>
      </c>
      <c r="S163" s="14">
        <f t="shared" si="17"/>
        <v>55.176881601563338</v>
      </c>
      <c r="T163" s="13">
        <f t="shared" si="18"/>
        <v>-42.176888116196665</v>
      </c>
      <c r="U163" s="16">
        <f t="shared" si="19"/>
        <v>-69.379546059888739</v>
      </c>
      <c r="V163" s="13" t="s">
        <v>429</v>
      </c>
    </row>
    <row r="164" spans="1:22" ht="25.5" x14ac:dyDescent="0.25">
      <c r="A164" s="31" t="s">
        <v>93</v>
      </c>
      <c r="B164" s="18" t="s">
        <v>156</v>
      </c>
      <c r="C164" s="44" t="s">
        <v>157</v>
      </c>
      <c r="D164" s="5">
        <v>0.22425476434816</v>
      </c>
      <c r="E164" s="5">
        <v>0</v>
      </c>
      <c r="F164" s="5">
        <v>0.22425476434816</v>
      </c>
      <c r="G164" s="5">
        <f t="shared" si="20"/>
        <v>3.850528234</v>
      </c>
      <c r="H164" s="5">
        <f t="shared" si="21"/>
        <v>3.850528234</v>
      </c>
      <c r="I164" s="5">
        <f t="shared" si="16"/>
        <v>1.3783459299999998</v>
      </c>
      <c r="J164" s="5">
        <v>4.6710000000000002E-2</v>
      </c>
      <c r="K164" s="5">
        <v>0</v>
      </c>
      <c r="L164" s="5">
        <v>0</v>
      </c>
      <c r="M164" s="5">
        <v>5.9154619999999998E-2</v>
      </c>
      <c r="N164" s="5">
        <v>3.803818234</v>
      </c>
      <c r="O164" s="9">
        <v>1.3191913099999999</v>
      </c>
      <c r="P164" s="5">
        <v>0</v>
      </c>
      <c r="Q164" s="22" t="s">
        <v>429</v>
      </c>
      <c r="R164" s="12">
        <v>0.22081000000000001</v>
      </c>
      <c r="S164" s="12">
        <f t="shared" si="17"/>
        <v>2.4721823040000004</v>
      </c>
      <c r="T164" s="5">
        <f t="shared" si="18"/>
        <v>-2.4721823040000004</v>
      </c>
      <c r="U164" s="10">
        <f t="shared" si="19"/>
        <v>-64.203718392991789</v>
      </c>
      <c r="V164" s="23" t="s">
        <v>532</v>
      </c>
    </row>
    <row r="165" spans="1:22" ht="25.5" x14ac:dyDescent="0.25">
      <c r="A165" s="31" t="s">
        <v>93</v>
      </c>
      <c r="B165" s="18" t="s">
        <v>154</v>
      </c>
      <c r="C165" s="44" t="s">
        <v>155</v>
      </c>
      <c r="D165" s="5">
        <v>0.10266338718271999</v>
      </c>
      <c r="E165" s="5">
        <v>0</v>
      </c>
      <c r="F165" s="5">
        <v>0.10266338718271999</v>
      </c>
      <c r="G165" s="5">
        <f t="shared" si="20"/>
        <v>1.7627642029999999</v>
      </c>
      <c r="H165" s="5">
        <f t="shared" si="21"/>
        <v>1.7627642029999999</v>
      </c>
      <c r="I165" s="5">
        <f t="shared" si="16"/>
        <v>1.33639018</v>
      </c>
      <c r="J165" s="5">
        <v>4.6710000000000002E-2</v>
      </c>
      <c r="K165" s="5">
        <v>0</v>
      </c>
      <c r="L165" s="5">
        <v>1.7160542029999999</v>
      </c>
      <c r="M165" s="5">
        <v>0.30444570000000004</v>
      </c>
      <c r="N165" s="5">
        <v>0</v>
      </c>
      <c r="O165" s="9">
        <v>1.0319444799999999</v>
      </c>
      <c r="P165" s="5">
        <v>0</v>
      </c>
      <c r="Q165" s="22" t="s">
        <v>429</v>
      </c>
      <c r="R165" s="12">
        <v>8.4930000000000005E-2</v>
      </c>
      <c r="S165" s="12">
        <f t="shared" si="17"/>
        <v>0.42637402299999994</v>
      </c>
      <c r="T165" s="5">
        <f t="shared" si="18"/>
        <v>-0.42637402299999994</v>
      </c>
      <c r="U165" s="10">
        <f t="shared" si="19"/>
        <v>-24.187808118315871</v>
      </c>
      <c r="V165" s="23" t="s">
        <v>532</v>
      </c>
    </row>
    <row r="166" spans="1:22" ht="25.5" x14ac:dyDescent="0.25">
      <c r="A166" s="31" t="s">
        <v>93</v>
      </c>
      <c r="B166" s="18" t="s">
        <v>149</v>
      </c>
      <c r="C166" s="44" t="s">
        <v>150</v>
      </c>
      <c r="D166" s="5">
        <v>0.16557143529472002</v>
      </c>
      <c r="E166" s="5">
        <v>0</v>
      </c>
      <c r="F166" s="5">
        <v>0.16557143529472002</v>
      </c>
      <c r="G166" s="5">
        <f t="shared" si="20"/>
        <v>2.8429161280000002</v>
      </c>
      <c r="H166" s="5">
        <f t="shared" si="21"/>
        <v>2.8429161280000002</v>
      </c>
      <c r="I166" s="5">
        <f t="shared" si="16"/>
        <v>0.36766460000000001</v>
      </c>
      <c r="J166" s="5">
        <v>4.6710000000000002E-2</v>
      </c>
      <c r="K166" s="5">
        <v>0</v>
      </c>
      <c r="L166" s="5">
        <v>0</v>
      </c>
      <c r="M166" s="5">
        <v>8.0000000000000002E-3</v>
      </c>
      <c r="N166" s="5">
        <v>2.7962061280000001</v>
      </c>
      <c r="O166" s="9">
        <v>0.3596646</v>
      </c>
      <c r="P166" s="5">
        <v>0</v>
      </c>
      <c r="Q166" s="22" t="s">
        <v>429</v>
      </c>
      <c r="R166" s="12">
        <v>0.16511000000000001</v>
      </c>
      <c r="S166" s="12">
        <f t="shared" si="17"/>
        <v>2.4752515280000003</v>
      </c>
      <c r="T166" s="5">
        <f t="shared" si="18"/>
        <v>-2.4752515280000003</v>
      </c>
      <c r="U166" s="10">
        <f t="shared" si="19"/>
        <v>-87.067342705651569</v>
      </c>
      <c r="V166" s="23" t="s">
        <v>532</v>
      </c>
    </row>
    <row r="167" spans="1:22" ht="25.5" x14ac:dyDescent="0.25">
      <c r="A167" s="31" t="s">
        <v>93</v>
      </c>
      <c r="B167" s="18" t="s">
        <v>489</v>
      </c>
      <c r="C167" s="44" t="s">
        <v>153</v>
      </c>
      <c r="D167" s="5">
        <v>9.2549266922112003E-2</v>
      </c>
      <c r="E167" s="5">
        <v>0</v>
      </c>
      <c r="F167" s="5">
        <v>9.2549266922112003E-2</v>
      </c>
      <c r="G167" s="5">
        <f t="shared" si="20"/>
        <v>1.5891014237999999</v>
      </c>
      <c r="H167" s="5">
        <f t="shared" si="21"/>
        <v>1.5891014237999999</v>
      </c>
      <c r="I167" s="5">
        <f t="shared" si="16"/>
        <v>1.8029408399999998</v>
      </c>
      <c r="J167" s="5">
        <v>4.6710000000000002E-2</v>
      </c>
      <c r="K167" s="5">
        <v>0</v>
      </c>
      <c r="L167" s="5">
        <v>0</v>
      </c>
      <c r="M167" s="5">
        <v>0.33974797000000001</v>
      </c>
      <c r="N167" s="5">
        <v>0</v>
      </c>
      <c r="O167" s="9">
        <v>1.4631928699999999</v>
      </c>
      <c r="P167" s="5">
        <v>1.5423914237999998</v>
      </c>
      <c r="Q167" s="22" t="s">
        <v>429</v>
      </c>
      <c r="R167" s="12">
        <v>7.2760000000000005E-2</v>
      </c>
      <c r="S167" s="12">
        <f t="shared" si="17"/>
        <v>-0.21383941619999991</v>
      </c>
      <c r="T167" s="5">
        <f t="shared" si="18"/>
        <v>1.7562308399999997</v>
      </c>
      <c r="U167" s="10">
        <f t="shared" si="19"/>
        <v>3759.8605009633907</v>
      </c>
      <c r="V167" s="23" t="s">
        <v>532</v>
      </c>
    </row>
    <row r="168" spans="1:22" ht="25.5" x14ac:dyDescent="0.25">
      <c r="A168" s="31" t="s">
        <v>93</v>
      </c>
      <c r="B168" s="18" t="s">
        <v>151</v>
      </c>
      <c r="C168" s="44" t="s">
        <v>152</v>
      </c>
      <c r="D168" s="5">
        <v>0.10265031639116801</v>
      </c>
      <c r="E168" s="5">
        <v>0</v>
      </c>
      <c r="F168" s="5">
        <v>0.10265031639116801</v>
      </c>
      <c r="G168" s="5">
        <f t="shared" si="20"/>
        <v>1.7625397732000003</v>
      </c>
      <c r="H168" s="5">
        <f t="shared" si="21"/>
        <v>1.7625397732000003</v>
      </c>
      <c r="I168" s="5">
        <f t="shared" si="16"/>
        <v>1.4364562100000002</v>
      </c>
      <c r="J168" s="5">
        <v>4.6710000000000002E-2</v>
      </c>
      <c r="K168" s="5">
        <v>0</v>
      </c>
      <c r="L168" s="5">
        <v>0</v>
      </c>
      <c r="M168" s="5">
        <v>0.73605258000000007</v>
      </c>
      <c r="N168" s="5">
        <v>0</v>
      </c>
      <c r="O168" s="9">
        <v>0.70040363000000005</v>
      </c>
      <c r="P168" s="5">
        <v>1.7158297732000003</v>
      </c>
      <c r="Q168" s="22" t="s">
        <v>429</v>
      </c>
      <c r="R168" s="12">
        <v>5.978E-2</v>
      </c>
      <c r="S168" s="12">
        <f t="shared" si="17"/>
        <v>0.32608356320000009</v>
      </c>
      <c r="T168" s="5">
        <f t="shared" si="18"/>
        <v>1.3897462100000002</v>
      </c>
      <c r="U168" s="10">
        <f t="shared" si="19"/>
        <v>2975.2648469278529</v>
      </c>
      <c r="V168" s="23" t="s">
        <v>532</v>
      </c>
    </row>
    <row r="169" spans="1:22" ht="25.5" x14ac:dyDescent="0.25">
      <c r="A169" s="31" t="s">
        <v>93</v>
      </c>
      <c r="B169" s="18" t="s">
        <v>344</v>
      </c>
      <c r="C169" s="44" t="s">
        <v>345</v>
      </c>
      <c r="D169" s="5">
        <v>0.19058876553807999</v>
      </c>
      <c r="E169" s="5">
        <v>0</v>
      </c>
      <c r="F169" s="5">
        <v>0.19058876553807999</v>
      </c>
      <c r="G169" s="5">
        <f t="shared" si="20"/>
        <v>3.2724719357499996</v>
      </c>
      <c r="H169" s="5">
        <f t="shared" si="21"/>
        <v>3.2724719357499996</v>
      </c>
      <c r="I169" s="5">
        <f t="shared" si="16"/>
        <v>0.12392871000000001</v>
      </c>
      <c r="J169" s="5">
        <v>0.25424923374999964</v>
      </c>
      <c r="K169" s="5">
        <v>0</v>
      </c>
      <c r="L169" s="5">
        <v>3.0182227020000001</v>
      </c>
      <c r="M169" s="5">
        <v>0.12392871000000001</v>
      </c>
      <c r="N169" s="5">
        <v>0</v>
      </c>
      <c r="O169" s="9">
        <v>0</v>
      </c>
      <c r="P169" s="5">
        <v>0</v>
      </c>
      <c r="Q169" s="22" t="s">
        <v>429</v>
      </c>
      <c r="R169" s="12">
        <v>0.18337000000000001</v>
      </c>
      <c r="S169" s="12">
        <f t="shared" si="17"/>
        <v>3.1485432257499997</v>
      </c>
      <c r="T169" s="5">
        <f t="shared" si="18"/>
        <v>-3.1485432257499997</v>
      </c>
      <c r="U169" s="10">
        <f t="shared" si="19"/>
        <v>-96.21299395584893</v>
      </c>
      <c r="V169" s="23" t="s">
        <v>532</v>
      </c>
    </row>
    <row r="170" spans="1:22" ht="25.5" x14ac:dyDescent="0.25">
      <c r="A170" s="31" t="s">
        <v>93</v>
      </c>
      <c r="B170" s="18" t="s">
        <v>346</v>
      </c>
      <c r="C170" s="44" t="s">
        <v>347</v>
      </c>
      <c r="D170" s="5">
        <v>0.28943906153052806</v>
      </c>
      <c r="E170" s="5">
        <v>0</v>
      </c>
      <c r="F170" s="5">
        <v>0.28943906153052806</v>
      </c>
      <c r="G170" s="5">
        <f t="shared" si="20"/>
        <v>4.9697641059499995</v>
      </c>
      <c r="H170" s="5">
        <f t="shared" si="21"/>
        <v>4.9697641059499995</v>
      </c>
      <c r="I170" s="5">
        <f t="shared" si="16"/>
        <v>3.2478E-2</v>
      </c>
      <c r="J170" s="5">
        <v>0.3544600719500004</v>
      </c>
      <c r="K170" s="5">
        <v>0</v>
      </c>
      <c r="L170" s="5">
        <v>0</v>
      </c>
      <c r="M170" s="5">
        <v>2.7478000000000002E-2</v>
      </c>
      <c r="N170" s="5">
        <v>4.6153040339999993</v>
      </c>
      <c r="O170" s="9">
        <v>5.0000000000000001E-3</v>
      </c>
      <c r="P170" s="5">
        <v>0</v>
      </c>
      <c r="Q170" s="22" t="s">
        <v>429</v>
      </c>
      <c r="R170" s="12">
        <v>0.28783999999999998</v>
      </c>
      <c r="S170" s="12">
        <f t="shared" si="17"/>
        <v>4.9372861059499993</v>
      </c>
      <c r="T170" s="5">
        <f t="shared" si="18"/>
        <v>-4.9372861059499993</v>
      </c>
      <c r="U170" s="10">
        <f t="shared" si="19"/>
        <v>-99.346488096666079</v>
      </c>
      <c r="V170" s="23" t="s">
        <v>532</v>
      </c>
    </row>
    <row r="171" spans="1:22" ht="25.5" x14ac:dyDescent="0.25">
      <c r="A171" s="31" t="s">
        <v>93</v>
      </c>
      <c r="B171" s="18" t="s">
        <v>348</v>
      </c>
      <c r="C171" s="44" t="s">
        <v>349</v>
      </c>
      <c r="D171" s="5">
        <v>2.5064783446976002E-2</v>
      </c>
      <c r="E171" s="5">
        <v>0</v>
      </c>
      <c r="F171" s="5">
        <v>2.5064783446976002E-2</v>
      </c>
      <c r="G171" s="5">
        <f t="shared" si="20"/>
        <v>0.43037059490000001</v>
      </c>
      <c r="H171" s="5">
        <f t="shared" si="21"/>
        <v>0.43037059490000001</v>
      </c>
      <c r="I171" s="5">
        <f t="shared" si="16"/>
        <v>0.51586437000000007</v>
      </c>
      <c r="J171" s="5">
        <v>6.7860512900000017E-2</v>
      </c>
      <c r="K171" s="5">
        <v>0</v>
      </c>
      <c r="L171" s="5">
        <v>0</v>
      </c>
      <c r="M171" s="5">
        <v>3.4721000000000002E-2</v>
      </c>
      <c r="N171" s="5">
        <v>0.36251008200000001</v>
      </c>
      <c r="O171" s="9">
        <v>0.48114337000000007</v>
      </c>
      <c r="P171" s="5">
        <v>0</v>
      </c>
      <c r="Q171" s="22" t="s">
        <v>429</v>
      </c>
      <c r="R171" s="12">
        <v>2.3040000000000001E-2</v>
      </c>
      <c r="S171" s="12">
        <f t="shared" si="17"/>
        <v>-8.5493775100000058E-2</v>
      </c>
      <c r="T171" s="5">
        <f t="shared" si="18"/>
        <v>8.5493775100000058E-2</v>
      </c>
      <c r="U171" s="10">
        <f t="shared" si="19"/>
        <v>19.865152525084852</v>
      </c>
      <c r="V171" s="23" t="s">
        <v>529</v>
      </c>
    </row>
    <row r="172" spans="1:22" ht="25.5" x14ac:dyDescent="0.25">
      <c r="A172" s="31" t="s">
        <v>93</v>
      </c>
      <c r="B172" s="18" t="s">
        <v>350</v>
      </c>
      <c r="C172" s="44" t="s">
        <v>351</v>
      </c>
      <c r="D172" s="5">
        <v>0.16363563619311999</v>
      </c>
      <c r="E172" s="5">
        <v>0</v>
      </c>
      <c r="F172" s="5">
        <v>0.16363563619311999</v>
      </c>
      <c r="G172" s="5">
        <f t="shared" si="20"/>
        <v>2.8096778192499996</v>
      </c>
      <c r="H172" s="5">
        <f t="shared" si="21"/>
        <v>2.8096778192499996</v>
      </c>
      <c r="I172" s="5">
        <f t="shared" si="16"/>
        <v>3.2128999999999998E-2</v>
      </c>
      <c r="J172" s="5">
        <v>0.24535071924999999</v>
      </c>
      <c r="K172" s="5">
        <v>0</v>
      </c>
      <c r="L172" s="5">
        <v>2.5643270999999994</v>
      </c>
      <c r="M172" s="5">
        <v>2.7129E-2</v>
      </c>
      <c r="N172" s="5">
        <v>0</v>
      </c>
      <c r="O172" s="9">
        <v>5.0000000000000001E-3</v>
      </c>
      <c r="P172" s="5">
        <v>0</v>
      </c>
      <c r="Q172" s="22" t="s">
        <v>429</v>
      </c>
      <c r="R172" s="12">
        <v>0.16206000000000001</v>
      </c>
      <c r="S172" s="12">
        <f t="shared" si="17"/>
        <v>2.7775488192499997</v>
      </c>
      <c r="T172" s="5">
        <f t="shared" si="18"/>
        <v>-2.7775488192499997</v>
      </c>
      <c r="U172" s="10">
        <f t="shared" si="19"/>
        <v>-98.856488107644438</v>
      </c>
      <c r="V172" s="23" t="s">
        <v>532</v>
      </c>
    </row>
    <row r="173" spans="1:22" ht="25.5" x14ac:dyDescent="0.25">
      <c r="A173" s="31" t="s">
        <v>93</v>
      </c>
      <c r="B173" s="18" t="s">
        <v>352</v>
      </c>
      <c r="C173" s="44" t="s">
        <v>353</v>
      </c>
      <c r="D173" s="5">
        <v>0.134246504549248</v>
      </c>
      <c r="E173" s="5">
        <v>0</v>
      </c>
      <c r="F173" s="5">
        <v>0.134246504549248</v>
      </c>
      <c r="G173" s="5">
        <f t="shared" si="20"/>
        <v>2.3050567401999995</v>
      </c>
      <c r="H173" s="5">
        <f t="shared" si="21"/>
        <v>2.3050567401999995</v>
      </c>
      <c r="I173" s="5">
        <f t="shared" si="16"/>
        <v>4.0960000000000003E-2</v>
      </c>
      <c r="J173" s="5">
        <v>0.21234286419999965</v>
      </c>
      <c r="K173" s="5">
        <v>0</v>
      </c>
      <c r="L173" s="5">
        <v>0</v>
      </c>
      <c r="M173" s="5">
        <v>4.0960000000000003E-2</v>
      </c>
      <c r="N173" s="5">
        <v>0</v>
      </c>
      <c r="O173" s="9">
        <v>0</v>
      </c>
      <c r="P173" s="5">
        <v>2.0927138759999999</v>
      </c>
      <c r="Q173" s="22" t="s">
        <v>429</v>
      </c>
      <c r="R173" s="12">
        <v>0.13186</v>
      </c>
      <c r="S173" s="12">
        <f t="shared" si="17"/>
        <v>2.2640967401999994</v>
      </c>
      <c r="T173" s="5">
        <f t="shared" si="18"/>
        <v>-0.17138286419999965</v>
      </c>
      <c r="U173" s="10">
        <f t="shared" si="19"/>
        <v>-80.710441975850458</v>
      </c>
      <c r="V173" s="23" t="s">
        <v>532</v>
      </c>
    </row>
    <row r="174" spans="1:22" ht="25.5" x14ac:dyDescent="0.25">
      <c r="A174" s="31" t="s">
        <v>93</v>
      </c>
      <c r="B174" s="18" t="s">
        <v>354</v>
      </c>
      <c r="C174" s="44" t="s">
        <v>355</v>
      </c>
      <c r="D174" s="5">
        <v>0.122665674657344</v>
      </c>
      <c r="E174" s="5">
        <v>0</v>
      </c>
      <c r="F174" s="5">
        <v>0.122665674657344</v>
      </c>
      <c r="G174" s="5">
        <f t="shared" si="20"/>
        <v>2.1062100731000002</v>
      </c>
      <c r="H174" s="5">
        <f t="shared" si="21"/>
        <v>2.1062100731000002</v>
      </c>
      <c r="I174" s="5">
        <f t="shared" si="16"/>
        <v>8.0000000000000002E-3</v>
      </c>
      <c r="J174" s="5">
        <v>0.20312737909999998</v>
      </c>
      <c r="K174" s="5">
        <v>0</v>
      </c>
      <c r="L174" s="5">
        <v>0</v>
      </c>
      <c r="M174" s="5">
        <v>8.0000000000000002E-3</v>
      </c>
      <c r="N174" s="5">
        <v>0</v>
      </c>
      <c r="O174" s="9">
        <v>0</v>
      </c>
      <c r="P174" s="5">
        <v>1.9030826940000001</v>
      </c>
      <c r="Q174" s="22" t="s">
        <v>429</v>
      </c>
      <c r="R174" s="12">
        <v>0.1222</v>
      </c>
      <c r="S174" s="12">
        <f t="shared" si="17"/>
        <v>2.0982100731000002</v>
      </c>
      <c r="T174" s="5">
        <f t="shared" si="18"/>
        <v>-0.19512737909999997</v>
      </c>
      <c r="U174" s="10">
        <f t="shared" si="19"/>
        <v>-96.061584590198649</v>
      </c>
      <c r="V174" s="23" t="s">
        <v>532</v>
      </c>
    </row>
    <row r="175" spans="1:22" ht="25.5" x14ac:dyDescent="0.25">
      <c r="A175" s="31" t="s">
        <v>93</v>
      </c>
      <c r="B175" s="18" t="s">
        <v>95</v>
      </c>
      <c r="C175" s="44" t="s">
        <v>96</v>
      </c>
      <c r="D175" s="5">
        <v>0.46123558499200007</v>
      </c>
      <c r="E175" s="5">
        <v>0</v>
      </c>
      <c r="F175" s="5">
        <v>0.46123558499200007</v>
      </c>
      <c r="G175" s="5">
        <f t="shared" si="20"/>
        <v>7.9195670499999995</v>
      </c>
      <c r="H175" s="5">
        <f t="shared" si="21"/>
        <v>7.9195670499999995</v>
      </c>
      <c r="I175" s="5">
        <f t="shared" si="16"/>
        <v>0.20729167000000001</v>
      </c>
      <c r="J175" s="5">
        <v>0.35672504999999999</v>
      </c>
      <c r="K175" s="5">
        <v>0</v>
      </c>
      <c r="L175" s="5">
        <v>0</v>
      </c>
      <c r="M175" s="5">
        <v>0.20729167000000001</v>
      </c>
      <c r="N175" s="5">
        <v>7.5628419999999998</v>
      </c>
      <c r="O175" s="9">
        <v>0</v>
      </c>
      <c r="P175" s="5">
        <v>0</v>
      </c>
      <c r="Q175" s="22" t="s">
        <v>429</v>
      </c>
      <c r="R175" s="12">
        <v>0.44917000000000001</v>
      </c>
      <c r="S175" s="12">
        <f t="shared" si="17"/>
        <v>7.7122753799999995</v>
      </c>
      <c r="T175" s="5">
        <f t="shared" si="18"/>
        <v>-7.7122753799999995</v>
      </c>
      <c r="U175" s="10">
        <f t="shared" si="19"/>
        <v>-97.382537849717423</v>
      </c>
      <c r="V175" s="19" t="s">
        <v>492</v>
      </c>
    </row>
    <row r="176" spans="1:22" ht="25.5" x14ac:dyDescent="0.25">
      <c r="A176" s="31" t="s">
        <v>93</v>
      </c>
      <c r="B176" s="18" t="s">
        <v>97</v>
      </c>
      <c r="C176" s="44" t="s">
        <v>98</v>
      </c>
      <c r="D176" s="5">
        <v>0.11589566643200001</v>
      </c>
      <c r="E176" s="5">
        <v>0</v>
      </c>
      <c r="F176" s="5">
        <v>0.11589566643200001</v>
      </c>
      <c r="G176" s="5">
        <f t="shared" si="20"/>
        <v>1.9899668000000001</v>
      </c>
      <c r="H176" s="5">
        <f t="shared" si="21"/>
        <v>1.9899668000000001</v>
      </c>
      <c r="I176" s="5">
        <f t="shared" si="16"/>
        <v>0.14395833</v>
      </c>
      <c r="J176" s="5">
        <v>0.1475978</v>
      </c>
      <c r="K176" s="5">
        <v>0</v>
      </c>
      <c r="L176" s="5">
        <v>0</v>
      </c>
      <c r="M176" s="5">
        <v>0.14395833</v>
      </c>
      <c r="N176" s="5">
        <v>1.8423690000000001</v>
      </c>
      <c r="O176" s="9">
        <v>0</v>
      </c>
      <c r="P176" s="5">
        <v>0</v>
      </c>
      <c r="Q176" s="22" t="s">
        <v>429</v>
      </c>
      <c r="R176" s="12">
        <v>0.10750999999999999</v>
      </c>
      <c r="S176" s="12">
        <f t="shared" si="17"/>
        <v>1.8460084700000001</v>
      </c>
      <c r="T176" s="5">
        <f t="shared" si="18"/>
        <v>-1.8460084700000001</v>
      </c>
      <c r="U176" s="10">
        <f t="shared" si="19"/>
        <v>-92.765792374023533</v>
      </c>
      <c r="V176" s="19" t="s">
        <v>492</v>
      </c>
    </row>
    <row r="177" spans="1:22" ht="43.5" customHeight="1" x14ac:dyDescent="0.25">
      <c r="A177" s="31" t="s">
        <v>93</v>
      </c>
      <c r="B177" s="18" t="s">
        <v>356</v>
      </c>
      <c r="C177" s="44" t="s">
        <v>357</v>
      </c>
      <c r="D177" s="5">
        <v>0.38130789379621127</v>
      </c>
      <c r="E177" s="5">
        <v>0</v>
      </c>
      <c r="F177" s="5">
        <v>0.38130789379621127</v>
      </c>
      <c r="G177" s="5">
        <f t="shared" si="20"/>
        <v>6.5471822423800008</v>
      </c>
      <c r="H177" s="5">
        <f t="shared" si="21"/>
        <v>6.5471822423800008</v>
      </c>
      <c r="I177" s="5">
        <f t="shared" si="16"/>
        <v>5.4369493200000001</v>
      </c>
      <c r="J177" s="5">
        <v>0.20537160430000001</v>
      </c>
      <c r="K177" s="5">
        <v>0</v>
      </c>
      <c r="L177" s="5">
        <v>0</v>
      </c>
      <c r="M177" s="5">
        <v>3.7643320000000001E-2</v>
      </c>
      <c r="N177" s="5">
        <v>6.341810638080001</v>
      </c>
      <c r="O177" s="9">
        <v>5.3993060000000002</v>
      </c>
      <c r="P177" s="5">
        <v>0</v>
      </c>
      <c r="Q177" s="22" t="s">
        <v>429</v>
      </c>
      <c r="R177" s="12">
        <v>0.37912000000000001</v>
      </c>
      <c r="S177" s="12">
        <f t="shared" si="17"/>
        <v>1.1102329223800007</v>
      </c>
      <c r="T177" s="5">
        <f t="shared" si="18"/>
        <v>-1.1102329223800007</v>
      </c>
      <c r="U177" s="10">
        <f t="shared" si="19"/>
        <v>-16.957415897077794</v>
      </c>
      <c r="V177" s="23" t="s">
        <v>532</v>
      </c>
    </row>
    <row r="178" spans="1:22" ht="25.5" x14ac:dyDescent="0.25">
      <c r="A178" s="31" t="s">
        <v>93</v>
      </c>
      <c r="B178" s="18" t="s">
        <v>358</v>
      </c>
      <c r="C178" s="44" t="s">
        <v>359</v>
      </c>
      <c r="D178" s="5">
        <v>0.20402204376153599</v>
      </c>
      <c r="E178" s="5">
        <v>0</v>
      </c>
      <c r="F178" s="5">
        <v>0.20402204376153599</v>
      </c>
      <c r="G178" s="5">
        <f t="shared" si="20"/>
        <v>3.5031257514000007</v>
      </c>
      <c r="H178" s="5">
        <f t="shared" si="21"/>
        <v>3.5031257514000007</v>
      </c>
      <c r="I178" s="5">
        <f t="shared" si="16"/>
        <v>2.2460000000000001E-2</v>
      </c>
      <c r="J178" s="5">
        <v>0.28735711740000003</v>
      </c>
      <c r="K178" s="5">
        <v>0</v>
      </c>
      <c r="L178" s="5">
        <v>0</v>
      </c>
      <c r="M178" s="5">
        <v>0</v>
      </c>
      <c r="N178" s="5">
        <v>3.2157686340000007</v>
      </c>
      <c r="O178" s="9">
        <v>2.2460000000000001E-2</v>
      </c>
      <c r="P178" s="5">
        <v>0</v>
      </c>
      <c r="Q178" s="22" t="s">
        <v>429</v>
      </c>
      <c r="R178" s="12">
        <v>0.20402999999999999</v>
      </c>
      <c r="S178" s="12">
        <f t="shared" si="17"/>
        <v>3.4806657514000006</v>
      </c>
      <c r="T178" s="5">
        <f t="shared" si="18"/>
        <v>-3.4806657514000006</v>
      </c>
      <c r="U178" s="10">
        <f t="shared" si="19"/>
        <v>-99.358858299876218</v>
      </c>
      <c r="V178" s="23" t="s">
        <v>532</v>
      </c>
    </row>
    <row r="179" spans="1:22" ht="25.5" x14ac:dyDescent="0.25">
      <c r="A179" s="31" t="s">
        <v>93</v>
      </c>
      <c r="B179" s="18" t="s">
        <v>360</v>
      </c>
      <c r="C179" s="44" t="s">
        <v>361</v>
      </c>
      <c r="D179" s="5">
        <v>0.139605901344</v>
      </c>
      <c r="E179" s="5">
        <v>0</v>
      </c>
      <c r="F179" s="5">
        <v>0.139605901344</v>
      </c>
      <c r="G179" s="5">
        <f t="shared" si="20"/>
        <v>2.3970793500000003</v>
      </c>
      <c r="H179" s="5">
        <f t="shared" si="21"/>
        <v>2.3970793500000003</v>
      </c>
      <c r="I179" s="5">
        <f t="shared" si="16"/>
        <v>1.3000000000000001E-2</v>
      </c>
      <c r="J179" s="5">
        <v>0.23300505000000002</v>
      </c>
      <c r="K179" s="5">
        <v>0</v>
      </c>
      <c r="L179" s="5">
        <v>0</v>
      </c>
      <c r="M179" s="5">
        <v>8.0000000000000002E-3</v>
      </c>
      <c r="N179" s="5">
        <v>2.1640743000000002</v>
      </c>
      <c r="O179" s="9">
        <v>5.0000000000000001E-3</v>
      </c>
      <c r="P179" s="5">
        <v>0</v>
      </c>
      <c r="Q179" s="22" t="s">
        <v>429</v>
      </c>
      <c r="R179" s="12">
        <v>0.13914000000000001</v>
      </c>
      <c r="S179" s="12">
        <f t="shared" si="17"/>
        <v>2.3840793500000004</v>
      </c>
      <c r="T179" s="5">
        <f t="shared" si="18"/>
        <v>-2.3840793500000004</v>
      </c>
      <c r="U179" s="10">
        <f t="shared" si="19"/>
        <v>-99.457673355702639</v>
      </c>
      <c r="V179" s="23" t="s">
        <v>532</v>
      </c>
    </row>
    <row r="180" spans="1:22" x14ac:dyDescent="0.25">
      <c r="A180" s="31" t="s">
        <v>93</v>
      </c>
      <c r="B180" s="18" t="s">
        <v>362</v>
      </c>
      <c r="C180" s="44" t="s">
        <v>363</v>
      </c>
      <c r="D180" s="5">
        <v>0.34554860722636799</v>
      </c>
      <c r="E180" s="5">
        <v>0</v>
      </c>
      <c r="F180" s="5">
        <v>0.34554860722636799</v>
      </c>
      <c r="G180" s="5">
        <f t="shared" si="20"/>
        <v>5.9331835031999995</v>
      </c>
      <c r="H180" s="5">
        <f t="shared" si="21"/>
        <v>5.9331835031999995</v>
      </c>
      <c r="I180" s="5">
        <f t="shared" si="16"/>
        <v>9.0608070000000013E-2</v>
      </c>
      <c r="J180" s="5">
        <v>0.46041154320000011</v>
      </c>
      <c r="K180" s="5">
        <v>0</v>
      </c>
      <c r="L180" s="5">
        <v>0</v>
      </c>
      <c r="M180" s="5">
        <v>9.0608070000000013E-2</v>
      </c>
      <c r="N180" s="5">
        <v>0</v>
      </c>
      <c r="O180" s="9">
        <v>0</v>
      </c>
      <c r="P180" s="5">
        <v>5.4727719599999993</v>
      </c>
      <c r="Q180" s="22" t="s">
        <v>429</v>
      </c>
      <c r="R180" s="12">
        <v>0.34028000000000003</v>
      </c>
      <c r="S180" s="12">
        <f t="shared" si="17"/>
        <v>5.8425754331999995</v>
      </c>
      <c r="T180" s="5">
        <f t="shared" si="18"/>
        <v>-0.36980347320000007</v>
      </c>
      <c r="U180" s="10">
        <f t="shared" si="19"/>
        <v>-80.320200190845256</v>
      </c>
      <c r="V180" s="5" t="s">
        <v>498</v>
      </c>
    </row>
    <row r="181" spans="1:22" ht="51" x14ac:dyDescent="0.25">
      <c r="A181" s="31" t="s">
        <v>93</v>
      </c>
      <c r="B181" s="18" t="s">
        <v>364</v>
      </c>
      <c r="C181" s="44" t="s">
        <v>365</v>
      </c>
      <c r="D181" s="5">
        <v>4.7734160661823996E-2</v>
      </c>
      <c r="E181" s="5">
        <v>0</v>
      </c>
      <c r="F181" s="5">
        <v>4.7734160661823996E-2</v>
      </c>
      <c r="G181" s="5">
        <f t="shared" si="20"/>
        <v>0.81961127509999998</v>
      </c>
      <c r="H181" s="5">
        <f t="shared" si="21"/>
        <v>0.81961127509999998</v>
      </c>
      <c r="I181" s="5">
        <f t="shared" si="16"/>
        <v>0</v>
      </c>
      <c r="J181" s="5">
        <v>0</v>
      </c>
      <c r="K181" s="5">
        <v>0</v>
      </c>
      <c r="L181" s="5">
        <v>0.27320375836666666</v>
      </c>
      <c r="M181" s="5">
        <v>0</v>
      </c>
      <c r="N181" s="5">
        <v>0.27320375836666666</v>
      </c>
      <c r="O181" s="9">
        <v>0</v>
      </c>
      <c r="P181" s="5">
        <v>0.27320375836666672</v>
      </c>
      <c r="Q181" s="22" t="s">
        <v>429</v>
      </c>
      <c r="R181" s="12">
        <v>4.7739999999999998E-2</v>
      </c>
      <c r="S181" s="12">
        <f t="shared" si="17"/>
        <v>0.81961127509999998</v>
      </c>
      <c r="T181" s="5">
        <f t="shared" si="18"/>
        <v>-0.54640751673333332</v>
      </c>
      <c r="U181" s="10">
        <f t="shared" si="19"/>
        <v>-100</v>
      </c>
      <c r="V181" s="52" t="s">
        <v>533</v>
      </c>
    </row>
    <row r="182" spans="1:22" ht="25.5" x14ac:dyDescent="0.25">
      <c r="A182" s="31" t="s">
        <v>93</v>
      </c>
      <c r="B182" s="18" t="s">
        <v>99</v>
      </c>
      <c r="C182" s="43" t="s">
        <v>100</v>
      </c>
      <c r="D182" s="5">
        <v>0.16586974234133314</v>
      </c>
      <c r="E182" s="5">
        <v>0</v>
      </c>
      <c r="F182" s="5">
        <v>0.16586974234133314</v>
      </c>
      <c r="G182" s="5">
        <f t="shared" si="20"/>
        <v>2.8480381583333334</v>
      </c>
      <c r="H182" s="5">
        <f t="shared" si="21"/>
        <v>2.8480381583333334</v>
      </c>
      <c r="I182" s="5">
        <f t="shared" si="16"/>
        <v>0.14924999999999999</v>
      </c>
      <c r="J182" s="5">
        <v>0.25142915833333335</v>
      </c>
      <c r="K182" s="5">
        <v>0</v>
      </c>
      <c r="L182" s="5">
        <v>0</v>
      </c>
      <c r="M182" s="5">
        <v>0.14924999999999999</v>
      </c>
      <c r="N182" s="5">
        <v>2.5966089999999999</v>
      </c>
      <c r="O182" s="9">
        <v>0</v>
      </c>
      <c r="P182" s="5">
        <v>0</v>
      </c>
      <c r="Q182" s="22" t="s">
        <v>429</v>
      </c>
      <c r="R182" s="12">
        <v>0.15717999999999999</v>
      </c>
      <c r="S182" s="12">
        <f t="shared" si="17"/>
        <v>2.6987881583333335</v>
      </c>
      <c r="T182" s="5">
        <f t="shared" si="18"/>
        <v>-2.6987881583333335</v>
      </c>
      <c r="U182" s="10">
        <f t="shared" si="19"/>
        <v>-94.759550550146386</v>
      </c>
      <c r="V182" s="19" t="s">
        <v>492</v>
      </c>
    </row>
    <row r="183" spans="1:22" ht="25.5" x14ac:dyDescent="0.25">
      <c r="A183" s="31" t="s">
        <v>93</v>
      </c>
      <c r="B183" s="18" t="s">
        <v>101</v>
      </c>
      <c r="C183" s="43" t="s">
        <v>102</v>
      </c>
      <c r="D183" s="5">
        <v>0.25436854643199996</v>
      </c>
      <c r="E183" s="5">
        <v>0</v>
      </c>
      <c r="F183" s="5">
        <v>0.25436854643199996</v>
      </c>
      <c r="G183" s="5">
        <f t="shared" si="20"/>
        <v>4.3675918000000005</v>
      </c>
      <c r="H183" s="5">
        <f t="shared" si="21"/>
        <v>4.3675918000000005</v>
      </c>
      <c r="I183" s="5">
        <f t="shared" si="16"/>
        <v>3.2442767799999999</v>
      </c>
      <c r="J183" s="5">
        <v>4.3803800000000004E-2</v>
      </c>
      <c r="K183" s="5">
        <v>0</v>
      </c>
      <c r="L183" s="5">
        <v>4.3237880000000004</v>
      </c>
      <c r="M183" s="5">
        <v>3.2442767799999999</v>
      </c>
      <c r="N183" s="5">
        <v>0</v>
      </c>
      <c r="O183" s="9">
        <v>0</v>
      </c>
      <c r="P183" s="5">
        <v>0</v>
      </c>
      <c r="Q183" s="22" t="s">
        <v>429</v>
      </c>
      <c r="R183" s="12">
        <v>6.5420000000000006E-2</v>
      </c>
      <c r="S183" s="12">
        <f t="shared" si="17"/>
        <v>1.1233150200000006</v>
      </c>
      <c r="T183" s="5">
        <f t="shared" si="18"/>
        <v>-1.1233150200000006</v>
      </c>
      <c r="U183" s="10">
        <f t="shared" si="19"/>
        <v>-25.719322487966949</v>
      </c>
      <c r="V183" s="19" t="s">
        <v>492</v>
      </c>
    </row>
    <row r="184" spans="1:22" ht="25.5" x14ac:dyDescent="0.25">
      <c r="A184" s="31" t="s">
        <v>93</v>
      </c>
      <c r="B184" s="18" t="s">
        <v>366</v>
      </c>
      <c r="C184" s="43" t="s">
        <v>103</v>
      </c>
      <c r="D184" s="5">
        <v>0.56870063169919993</v>
      </c>
      <c r="E184" s="5">
        <v>0</v>
      </c>
      <c r="F184" s="5">
        <v>0.56870063169919993</v>
      </c>
      <c r="G184" s="5">
        <f t="shared" si="20"/>
        <v>9.7647773300000011</v>
      </c>
      <c r="H184" s="5">
        <f t="shared" si="21"/>
        <v>9.7647773300000011</v>
      </c>
      <c r="I184" s="5">
        <f t="shared" si="16"/>
        <v>8.0578030000000009E-2</v>
      </c>
      <c r="J184" s="5">
        <v>0.45602933000000001</v>
      </c>
      <c r="K184" s="5">
        <v>0</v>
      </c>
      <c r="L184" s="5">
        <v>9.3087480000000014</v>
      </c>
      <c r="M184" s="5">
        <v>8.0578030000000009E-2</v>
      </c>
      <c r="N184" s="5">
        <v>0</v>
      </c>
      <c r="O184" s="9">
        <v>0</v>
      </c>
      <c r="P184" s="5">
        <v>0</v>
      </c>
      <c r="Q184" s="22" t="s">
        <v>429</v>
      </c>
      <c r="R184" s="12">
        <v>0.56401999999999997</v>
      </c>
      <c r="S184" s="12">
        <f t="shared" si="17"/>
        <v>9.6841993000000013</v>
      </c>
      <c r="T184" s="5">
        <f t="shared" si="18"/>
        <v>-9.6841993000000013</v>
      </c>
      <c r="U184" s="10">
        <f t="shared" si="19"/>
        <v>-99.174809345089287</v>
      </c>
      <c r="V184" s="19" t="s">
        <v>492</v>
      </c>
    </row>
    <row r="185" spans="1:22" x14ac:dyDescent="0.25">
      <c r="A185" s="31" t="s">
        <v>93</v>
      </c>
      <c r="B185" s="18" t="s">
        <v>430</v>
      </c>
      <c r="C185" s="43" t="s">
        <v>431</v>
      </c>
      <c r="D185" s="5">
        <v>0</v>
      </c>
      <c r="E185" s="5">
        <v>0</v>
      </c>
      <c r="F185" s="5">
        <v>0</v>
      </c>
      <c r="G185" s="5">
        <f t="shared" si="20"/>
        <v>0</v>
      </c>
      <c r="H185" s="5">
        <f t="shared" si="21"/>
        <v>0</v>
      </c>
      <c r="I185" s="5">
        <f t="shared" si="16"/>
        <v>2.7089999999999999E-2</v>
      </c>
      <c r="J185" s="5">
        <v>0</v>
      </c>
      <c r="K185" s="5">
        <v>0</v>
      </c>
      <c r="L185" s="5">
        <v>0</v>
      </c>
      <c r="M185" s="5">
        <v>2.7089999999999999E-2</v>
      </c>
      <c r="N185" s="5">
        <v>0</v>
      </c>
      <c r="O185" s="9">
        <v>0</v>
      </c>
      <c r="P185" s="5">
        <v>0</v>
      </c>
      <c r="Q185" s="22" t="s">
        <v>429</v>
      </c>
      <c r="R185" s="12">
        <v>-1.58E-3</v>
      </c>
      <c r="S185" s="12">
        <f t="shared" si="17"/>
        <v>-2.7089999999999999E-2</v>
      </c>
      <c r="T185" s="5">
        <f t="shared" si="18"/>
        <v>2.7089999999999999E-2</v>
      </c>
      <c r="U185" s="10">
        <v>100</v>
      </c>
      <c r="V185" s="6" t="s">
        <v>493</v>
      </c>
    </row>
    <row r="186" spans="1:22" x14ac:dyDescent="0.25">
      <c r="A186" s="31" t="s">
        <v>93</v>
      </c>
      <c r="B186" s="18" t="s">
        <v>432</v>
      </c>
      <c r="C186" s="43" t="s">
        <v>433</v>
      </c>
      <c r="D186" s="5">
        <v>0</v>
      </c>
      <c r="E186" s="5">
        <v>0</v>
      </c>
      <c r="F186" s="5">
        <v>0</v>
      </c>
      <c r="G186" s="5">
        <f t="shared" si="20"/>
        <v>0</v>
      </c>
      <c r="H186" s="5">
        <f t="shared" si="21"/>
        <v>0</v>
      </c>
      <c r="I186" s="5">
        <f t="shared" si="16"/>
        <v>2.8468E-2</v>
      </c>
      <c r="J186" s="5">
        <v>0</v>
      </c>
      <c r="K186" s="5">
        <v>0</v>
      </c>
      <c r="L186" s="5">
        <v>0</v>
      </c>
      <c r="M186" s="5">
        <v>2.8468E-2</v>
      </c>
      <c r="N186" s="5">
        <v>0</v>
      </c>
      <c r="O186" s="9">
        <v>0</v>
      </c>
      <c r="P186" s="5">
        <v>0</v>
      </c>
      <c r="Q186" s="22" t="s">
        <v>429</v>
      </c>
      <c r="R186" s="12">
        <v>-1.66E-3</v>
      </c>
      <c r="S186" s="12">
        <f t="shared" si="17"/>
        <v>-2.8468E-2</v>
      </c>
      <c r="T186" s="5">
        <f t="shared" si="18"/>
        <v>2.8468E-2</v>
      </c>
      <c r="U186" s="10">
        <v>100</v>
      </c>
      <c r="V186" s="6" t="s">
        <v>493</v>
      </c>
    </row>
    <row r="187" spans="1:22" x14ac:dyDescent="0.25">
      <c r="A187" s="31" t="s">
        <v>93</v>
      </c>
      <c r="B187" s="18" t="s">
        <v>452</v>
      </c>
      <c r="C187" s="43" t="s">
        <v>453</v>
      </c>
      <c r="D187" s="5">
        <v>0</v>
      </c>
      <c r="E187" s="5">
        <v>0</v>
      </c>
      <c r="F187" s="5">
        <v>0</v>
      </c>
      <c r="G187" s="5">
        <f t="shared" si="20"/>
        <v>0</v>
      </c>
      <c r="H187" s="5">
        <f t="shared" si="21"/>
        <v>0</v>
      </c>
      <c r="I187" s="5">
        <f t="shared" si="16"/>
        <v>6.4734199999999997E-3</v>
      </c>
      <c r="J187" s="5">
        <v>0</v>
      </c>
      <c r="K187" s="5">
        <v>0</v>
      </c>
      <c r="L187" s="5">
        <v>0</v>
      </c>
      <c r="M187" s="5">
        <v>6.4734199999999997E-3</v>
      </c>
      <c r="N187" s="5">
        <v>0</v>
      </c>
      <c r="O187" s="9">
        <v>0</v>
      </c>
      <c r="P187" s="5">
        <v>0</v>
      </c>
      <c r="Q187" s="22" t="s">
        <v>429</v>
      </c>
      <c r="R187" s="12">
        <v>-3.8000000000000002E-4</v>
      </c>
      <c r="S187" s="12">
        <f t="shared" si="17"/>
        <v>-6.4734199999999997E-3</v>
      </c>
      <c r="T187" s="5">
        <f t="shared" si="18"/>
        <v>6.4734199999999997E-3</v>
      </c>
      <c r="U187" s="10">
        <v>100</v>
      </c>
      <c r="V187" s="6" t="s">
        <v>493</v>
      </c>
    </row>
    <row r="188" spans="1:22" ht="25.5" x14ac:dyDescent="0.25">
      <c r="A188" s="37" t="s">
        <v>93</v>
      </c>
      <c r="B188" s="18" t="s">
        <v>367</v>
      </c>
      <c r="C188" s="43" t="s">
        <v>368</v>
      </c>
      <c r="D188" s="5">
        <v>0</v>
      </c>
      <c r="E188" s="5">
        <v>0</v>
      </c>
      <c r="F188" s="5">
        <v>0</v>
      </c>
      <c r="G188" s="5">
        <f t="shared" si="20"/>
        <v>0</v>
      </c>
      <c r="H188" s="5">
        <f t="shared" si="21"/>
        <v>0</v>
      </c>
      <c r="I188" s="5">
        <f t="shared" si="16"/>
        <v>1.8158000000000001E-2</v>
      </c>
      <c r="J188" s="5">
        <v>0</v>
      </c>
      <c r="K188" s="5">
        <v>0</v>
      </c>
      <c r="L188" s="5">
        <v>0</v>
      </c>
      <c r="M188" s="5">
        <v>1.8158000000000001E-2</v>
      </c>
      <c r="N188" s="5">
        <v>0</v>
      </c>
      <c r="O188" s="9">
        <v>0</v>
      </c>
      <c r="P188" s="5">
        <v>0</v>
      </c>
      <c r="Q188" s="22" t="s">
        <v>429</v>
      </c>
      <c r="R188" s="12">
        <v>-1.06E-3</v>
      </c>
      <c r="S188" s="12">
        <f t="shared" si="17"/>
        <v>-1.8158000000000001E-2</v>
      </c>
      <c r="T188" s="5">
        <f t="shared" si="18"/>
        <v>1.8158000000000001E-2</v>
      </c>
      <c r="U188" s="10">
        <v>100</v>
      </c>
      <c r="V188" s="19" t="s">
        <v>494</v>
      </c>
    </row>
    <row r="189" spans="1:22" ht="26.25" x14ac:dyDescent="0.25">
      <c r="A189" s="37" t="s">
        <v>93</v>
      </c>
      <c r="B189" s="42" t="s">
        <v>369</v>
      </c>
      <c r="C189" s="43" t="s">
        <v>370</v>
      </c>
      <c r="D189" s="5">
        <v>0</v>
      </c>
      <c r="E189" s="5">
        <v>0</v>
      </c>
      <c r="F189" s="5">
        <v>0</v>
      </c>
      <c r="G189" s="5">
        <f t="shared" si="20"/>
        <v>0</v>
      </c>
      <c r="H189" s="5">
        <f t="shared" si="21"/>
        <v>0</v>
      </c>
      <c r="I189" s="5">
        <f t="shared" si="16"/>
        <v>2.5912600000000001E-2</v>
      </c>
      <c r="J189" s="5">
        <v>0</v>
      </c>
      <c r="K189" s="5">
        <v>2.5912600000000001E-2</v>
      </c>
      <c r="L189" s="5">
        <v>0</v>
      </c>
      <c r="M189" s="5">
        <v>0</v>
      </c>
      <c r="N189" s="5">
        <v>0</v>
      </c>
      <c r="O189" s="9">
        <v>0</v>
      </c>
      <c r="P189" s="5">
        <v>0</v>
      </c>
      <c r="Q189" s="22" t="s">
        <v>429</v>
      </c>
      <c r="R189" s="12">
        <v>-1.5100000000000001E-3</v>
      </c>
      <c r="S189" s="12">
        <f t="shared" si="17"/>
        <v>-2.5912600000000001E-2</v>
      </c>
      <c r="T189" s="5">
        <f t="shared" si="18"/>
        <v>2.5912600000000001E-2</v>
      </c>
      <c r="U189" s="10">
        <v>100</v>
      </c>
      <c r="V189" s="5" t="s">
        <v>493</v>
      </c>
    </row>
    <row r="190" spans="1:22" ht="26.25" x14ac:dyDescent="0.25">
      <c r="A190" s="37" t="s">
        <v>93</v>
      </c>
      <c r="B190" s="42" t="s">
        <v>371</v>
      </c>
      <c r="C190" s="43" t="s">
        <v>372</v>
      </c>
      <c r="D190" s="5">
        <v>0</v>
      </c>
      <c r="E190" s="5">
        <v>0</v>
      </c>
      <c r="F190" s="5">
        <v>0</v>
      </c>
      <c r="G190" s="5">
        <f t="shared" si="20"/>
        <v>0</v>
      </c>
      <c r="H190" s="5">
        <f t="shared" si="21"/>
        <v>0</v>
      </c>
      <c r="I190" s="5">
        <f t="shared" si="16"/>
        <v>3.0870370000000001E-2</v>
      </c>
      <c r="J190" s="5">
        <v>0</v>
      </c>
      <c r="K190" s="5">
        <v>3.0870370000000001E-2</v>
      </c>
      <c r="L190" s="5">
        <v>0</v>
      </c>
      <c r="M190" s="5">
        <v>0</v>
      </c>
      <c r="N190" s="5">
        <v>0</v>
      </c>
      <c r="O190" s="9">
        <v>0</v>
      </c>
      <c r="P190" s="5">
        <v>0</v>
      </c>
      <c r="Q190" s="22" t="s">
        <v>429</v>
      </c>
      <c r="R190" s="12">
        <v>-1.8E-3</v>
      </c>
      <c r="S190" s="12">
        <f t="shared" si="17"/>
        <v>-3.0870370000000001E-2</v>
      </c>
      <c r="T190" s="5">
        <f t="shared" si="18"/>
        <v>3.0870370000000001E-2</v>
      </c>
      <c r="U190" s="10">
        <v>100</v>
      </c>
      <c r="V190" s="5" t="s">
        <v>493</v>
      </c>
    </row>
    <row r="191" spans="1:22" x14ac:dyDescent="0.25">
      <c r="A191" s="46" t="s">
        <v>93</v>
      </c>
      <c r="B191" s="18" t="s">
        <v>454</v>
      </c>
      <c r="C191" s="41" t="s">
        <v>455</v>
      </c>
      <c r="D191" s="5">
        <v>0</v>
      </c>
      <c r="E191" s="5">
        <v>0</v>
      </c>
      <c r="F191" s="5">
        <v>0</v>
      </c>
      <c r="G191" s="5">
        <f t="shared" si="20"/>
        <v>0</v>
      </c>
      <c r="H191" s="5">
        <f t="shared" si="21"/>
        <v>0</v>
      </c>
      <c r="I191" s="5">
        <f t="shared" si="16"/>
        <v>0.10064671</v>
      </c>
      <c r="J191" s="5">
        <v>0</v>
      </c>
      <c r="K191" s="5">
        <v>0</v>
      </c>
      <c r="L191" s="5">
        <v>0</v>
      </c>
      <c r="M191" s="5">
        <v>0.10064671</v>
      </c>
      <c r="N191" s="5">
        <v>0</v>
      </c>
      <c r="O191" s="9">
        <v>0</v>
      </c>
      <c r="P191" s="5">
        <v>0</v>
      </c>
      <c r="Q191" s="22" t="s">
        <v>429</v>
      </c>
      <c r="R191" s="12">
        <v>-5.8599999999999998E-3</v>
      </c>
      <c r="S191" s="12">
        <f t="shared" si="17"/>
        <v>-0.10064671</v>
      </c>
      <c r="T191" s="5">
        <f t="shared" si="18"/>
        <v>0.10064671</v>
      </c>
      <c r="U191" s="10">
        <v>100</v>
      </c>
      <c r="V191" s="5" t="s">
        <v>493</v>
      </c>
    </row>
    <row r="192" spans="1:22" ht="25.5" x14ac:dyDescent="0.25">
      <c r="A192" s="46" t="s">
        <v>93</v>
      </c>
      <c r="B192" s="18" t="s">
        <v>456</v>
      </c>
      <c r="C192" s="41" t="s">
        <v>457</v>
      </c>
      <c r="D192" s="5">
        <v>0</v>
      </c>
      <c r="E192" s="5">
        <v>0</v>
      </c>
      <c r="F192" s="5">
        <v>0</v>
      </c>
      <c r="G192" s="5">
        <f t="shared" si="20"/>
        <v>0</v>
      </c>
      <c r="H192" s="5">
        <f t="shared" si="21"/>
        <v>0</v>
      </c>
      <c r="I192" s="5">
        <f t="shared" si="16"/>
        <v>1.11246E-2</v>
      </c>
      <c r="J192" s="5">
        <v>0</v>
      </c>
      <c r="K192" s="5">
        <v>0</v>
      </c>
      <c r="L192" s="5">
        <v>0</v>
      </c>
      <c r="M192" s="5">
        <v>1.11246E-2</v>
      </c>
      <c r="N192" s="5">
        <v>0</v>
      </c>
      <c r="O192" s="9">
        <v>0</v>
      </c>
      <c r="P192" s="5">
        <v>0</v>
      </c>
      <c r="Q192" s="22" t="s">
        <v>429</v>
      </c>
      <c r="R192" s="12">
        <v>-6.4999999999999997E-4</v>
      </c>
      <c r="S192" s="12">
        <f t="shared" si="17"/>
        <v>-1.11246E-2</v>
      </c>
      <c r="T192" s="5">
        <f t="shared" si="18"/>
        <v>1.11246E-2</v>
      </c>
      <c r="U192" s="10">
        <v>100</v>
      </c>
      <c r="V192" s="19" t="s">
        <v>494</v>
      </c>
    </row>
    <row r="193" spans="1:22" ht="25.5" x14ac:dyDescent="0.25">
      <c r="A193" s="46" t="s">
        <v>93</v>
      </c>
      <c r="B193" s="18" t="s">
        <v>458</v>
      </c>
      <c r="C193" s="41" t="s">
        <v>459</v>
      </c>
      <c r="D193" s="5">
        <v>0</v>
      </c>
      <c r="E193" s="5">
        <v>0</v>
      </c>
      <c r="F193" s="5">
        <v>0</v>
      </c>
      <c r="G193" s="5">
        <f t="shared" si="20"/>
        <v>0</v>
      </c>
      <c r="H193" s="5">
        <f t="shared" si="21"/>
        <v>0</v>
      </c>
      <c r="I193" s="5">
        <f t="shared" si="16"/>
        <v>3.6807780000000005E-2</v>
      </c>
      <c r="J193" s="5">
        <v>0</v>
      </c>
      <c r="K193" s="5">
        <v>0</v>
      </c>
      <c r="L193" s="5">
        <v>0</v>
      </c>
      <c r="M193" s="5">
        <v>3.6807780000000005E-2</v>
      </c>
      <c r="N193" s="5">
        <v>0</v>
      </c>
      <c r="O193" s="9">
        <v>0</v>
      </c>
      <c r="P193" s="5">
        <v>0</v>
      </c>
      <c r="Q193" s="22" t="s">
        <v>429</v>
      </c>
      <c r="R193" s="12">
        <v>-2.14E-3</v>
      </c>
      <c r="S193" s="12">
        <f t="shared" si="17"/>
        <v>-3.6807780000000005E-2</v>
      </c>
      <c r="T193" s="5">
        <f t="shared" si="18"/>
        <v>3.6807780000000005E-2</v>
      </c>
      <c r="U193" s="10">
        <v>100</v>
      </c>
      <c r="V193" s="19" t="s">
        <v>494</v>
      </c>
    </row>
    <row r="194" spans="1:22" x14ac:dyDescent="0.25">
      <c r="A194" s="46" t="s">
        <v>93</v>
      </c>
      <c r="B194" s="18" t="s">
        <v>460</v>
      </c>
      <c r="C194" s="41" t="s">
        <v>461</v>
      </c>
      <c r="D194" s="5">
        <v>0</v>
      </c>
      <c r="E194" s="5">
        <v>0</v>
      </c>
      <c r="F194" s="5">
        <v>0</v>
      </c>
      <c r="G194" s="5">
        <f t="shared" si="20"/>
        <v>0</v>
      </c>
      <c r="H194" s="5">
        <f t="shared" si="21"/>
        <v>0</v>
      </c>
      <c r="I194" s="5">
        <f t="shared" si="16"/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9">
        <v>0</v>
      </c>
      <c r="P194" s="5">
        <v>0</v>
      </c>
      <c r="Q194" s="22" t="s">
        <v>429</v>
      </c>
      <c r="R194" s="12">
        <v>0</v>
      </c>
      <c r="S194" s="12">
        <f t="shared" si="17"/>
        <v>0</v>
      </c>
      <c r="T194" s="5">
        <f t="shared" si="18"/>
        <v>0</v>
      </c>
      <c r="U194" s="10">
        <v>0</v>
      </c>
      <c r="V194" s="19" t="s">
        <v>429</v>
      </c>
    </row>
    <row r="195" spans="1:22" x14ac:dyDescent="0.25">
      <c r="A195" s="46" t="s">
        <v>93</v>
      </c>
      <c r="B195" s="18" t="s">
        <v>462</v>
      </c>
      <c r="C195" s="41" t="s">
        <v>463</v>
      </c>
      <c r="D195" s="5">
        <v>0</v>
      </c>
      <c r="E195" s="5">
        <v>0</v>
      </c>
      <c r="F195" s="5">
        <v>0</v>
      </c>
      <c r="G195" s="5">
        <f t="shared" si="20"/>
        <v>0</v>
      </c>
      <c r="H195" s="5">
        <f t="shared" si="21"/>
        <v>0</v>
      </c>
      <c r="I195" s="5">
        <f t="shared" si="16"/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9">
        <v>0</v>
      </c>
      <c r="P195" s="5">
        <v>0</v>
      </c>
      <c r="Q195" s="22" t="s">
        <v>429</v>
      </c>
      <c r="R195" s="12">
        <v>0</v>
      </c>
      <c r="S195" s="12">
        <f t="shared" si="17"/>
        <v>0</v>
      </c>
      <c r="T195" s="5">
        <f t="shared" si="18"/>
        <v>0</v>
      </c>
      <c r="U195" s="10">
        <v>0</v>
      </c>
      <c r="V195" s="19" t="s">
        <v>429</v>
      </c>
    </row>
    <row r="196" spans="1:22" ht="25.5" x14ac:dyDescent="0.25">
      <c r="A196" s="46" t="s">
        <v>93</v>
      </c>
      <c r="B196" s="18" t="s">
        <v>464</v>
      </c>
      <c r="C196" s="41" t="s">
        <v>465</v>
      </c>
      <c r="D196" s="5">
        <v>0</v>
      </c>
      <c r="E196" s="5">
        <v>0</v>
      </c>
      <c r="F196" s="5">
        <v>0</v>
      </c>
      <c r="G196" s="5">
        <f t="shared" si="20"/>
        <v>0</v>
      </c>
      <c r="H196" s="5">
        <f t="shared" si="21"/>
        <v>0</v>
      </c>
      <c r="I196" s="5">
        <f t="shared" si="16"/>
        <v>6.209601E-2</v>
      </c>
      <c r="J196" s="5">
        <v>0</v>
      </c>
      <c r="K196" s="5">
        <v>0</v>
      </c>
      <c r="L196" s="5">
        <v>0</v>
      </c>
      <c r="M196" s="5">
        <v>6.209601E-2</v>
      </c>
      <c r="N196" s="5">
        <v>0</v>
      </c>
      <c r="O196" s="9">
        <v>0</v>
      </c>
      <c r="P196" s="5">
        <v>0</v>
      </c>
      <c r="Q196" s="22" t="s">
        <v>429</v>
      </c>
      <c r="R196" s="12">
        <v>-3.62E-3</v>
      </c>
      <c r="S196" s="12">
        <f t="shared" si="17"/>
        <v>-6.209601E-2</v>
      </c>
      <c r="T196" s="5">
        <f t="shared" si="18"/>
        <v>6.209601E-2</v>
      </c>
      <c r="U196" s="10">
        <v>100</v>
      </c>
      <c r="V196" s="19" t="s">
        <v>492</v>
      </c>
    </row>
    <row r="197" spans="1:22" ht="25.5" x14ac:dyDescent="0.25">
      <c r="A197" s="46" t="s">
        <v>93</v>
      </c>
      <c r="B197" s="18" t="s">
        <v>466</v>
      </c>
      <c r="C197" s="41" t="s">
        <v>467</v>
      </c>
      <c r="D197" s="5">
        <v>0</v>
      </c>
      <c r="E197" s="5">
        <v>0</v>
      </c>
      <c r="F197" s="5">
        <v>0</v>
      </c>
      <c r="G197" s="5">
        <f t="shared" si="20"/>
        <v>0</v>
      </c>
      <c r="H197" s="5">
        <f t="shared" si="21"/>
        <v>0</v>
      </c>
      <c r="I197" s="5">
        <f t="shared" si="16"/>
        <v>0.13158875</v>
      </c>
      <c r="J197" s="5">
        <v>0</v>
      </c>
      <c r="K197" s="5">
        <v>0</v>
      </c>
      <c r="L197" s="5">
        <v>0</v>
      </c>
      <c r="M197" s="5">
        <v>0.13158875</v>
      </c>
      <c r="N197" s="5">
        <v>0</v>
      </c>
      <c r="O197" s="9">
        <v>0</v>
      </c>
      <c r="P197" s="5">
        <v>0</v>
      </c>
      <c r="Q197" s="22" t="s">
        <v>429</v>
      </c>
      <c r="R197" s="12">
        <v>-7.6600000000000001E-3</v>
      </c>
      <c r="S197" s="12">
        <f t="shared" si="17"/>
        <v>-0.13158875</v>
      </c>
      <c r="T197" s="5">
        <f t="shared" si="18"/>
        <v>0.13158875</v>
      </c>
      <c r="U197" s="10">
        <v>100</v>
      </c>
      <c r="V197" s="19" t="s">
        <v>492</v>
      </c>
    </row>
    <row r="198" spans="1:22" ht="25.5" x14ac:dyDescent="0.25">
      <c r="A198" s="46" t="s">
        <v>93</v>
      </c>
      <c r="B198" s="18" t="s">
        <v>468</v>
      </c>
      <c r="C198" s="41" t="s">
        <v>469</v>
      </c>
      <c r="D198" s="5">
        <v>0</v>
      </c>
      <c r="E198" s="5">
        <v>0</v>
      </c>
      <c r="F198" s="5">
        <v>0</v>
      </c>
      <c r="G198" s="5">
        <f t="shared" si="20"/>
        <v>0</v>
      </c>
      <c r="H198" s="5">
        <f t="shared" si="21"/>
        <v>0</v>
      </c>
      <c r="I198" s="5">
        <f t="shared" si="16"/>
        <v>1.7432799999999998E-2</v>
      </c>
      <c r="J198" s="5">
        <v>0</v>
      </c>
      <c r="K198" s="5">
        <v>0</v>
      </c>
      <c r="L198" s="5">
        <v>0</v>
      </c>
      <c r="M198" s="5">
        <v>1.7432799999999998E-2</v>
      </c>
      <c r="N198" s="5">
        <v>0</v>
      </c>
      <c r="O198" s="9">
        <v>0</v>
      </c>
      <c r="P198" s="5">
        <v>0</v>
      </c>
      <c r="Q198" s="22" t="s">
        <v>429</v>
      </c>
      <c r="R198" s="12">
        <v>-1.0200000000000001E-3</v>
      </c>
      <c r="S198" s="12">
        <f t="shared" si="17"/>
        <v>-1.7432799999999998E-2</v>
      </c>
      <c r="T198" s="5">
        <f t="shared" si="18"/>
        <v>1.7432799999999998E-2</v>
      </c>
      <c r="U198" s="10">
        <v>100</v>
      </c>
      <c r="V198" s="19" t="s">
        <v>492</v>
      </c>
    </row>
    <row r="199" spans="1:22" ht="25.5" x14ac:dyDescent="0.25">
      <c r="A199" s="46" t="s">
        <v>93</v>
      </c>
      <c r="B199" s="18" t="s">
        <v>470</v>
      </c>
      <c r="C199" s="43" t="s">
        <v>471</v>
      </c>
      <c r="D199" s="5">
        <v>0</v>
      </c>
      <c r="E199" s="5">
        <v>0</v>
      </c>
      <c r="F199" s="5">
        <v>0</v>
      </c>
      <c r="G199" s="5">
        <f t="shared" si="20"/>
        <v>0</v>
      </c>
      <c r="H199" s="5">
        <f t="shared" si="21"/>
        <v>0</v>
      </c>
      <c r="I199" s="5">
        <f t="shared" si="16"/>
        <v>1.3226517499999999</v>
      </c>
      <c r="J199" s="5">
        <v>0</v>
      </c>
      <c r="K199" s="5">
        <v>0</v>
      </c>
      <c r="L199" s="5">
        <v>0</v>
      </c>
      <c r="M199" s="5">
        <v>0.49637597999999999</v>
      </c>
      <c r="N199" s="5">
        <v>0</v>
      </c>
      <c r="O199" s="9">
        <v>0.82627576999999996</v>
      </c>
      <c r="P199" s="5">
        <v>0</v>
      </c>
      <c r="Q199" s="22" t="s">
        <v>429</v>
      </c>
      <c r="R199" s="12">
        <v>-2.8910000000000002E-2</v>
      </c>
      <c r="S199" s="12">
        <f t="shared" si="17"/>
        <v>-1.3226517499999999</v>
      </c>
      <c r="T199" s="5">
        <f t="shared" si="18"/>
        <v>1.3226517499999999</v>
      </c>
      <c r="U199" s="10">
        <v>100</v>
      </c>
      <c r="V199" s="19" t="s">
        <v>494</v>
      </c>
    </row>
    <row r="200" spans="1:22" ht="25.5" x14ac:dyDescent="0.25">
      <c r="A200" s="46" t="s">
        <v>93</v>
      </c>
      <c r="B200" s="56" t="s">
        <v>512</v>
      </c>
      <c r="C200" s="41" t="s">
        <v>513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f t="shared" si="16"/>
        <v>4.0303220000000001E-2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9">
        <v>4.0303220000000001E-2</v>
      </c>
      <c r="P200" s="5">
        <v>0</v>
      </c>
      <c r="Q200" s="22" t="s">
        <v>429</v>
      </c>
      <c r="R200" s="12"/>
      <c r="S200" s="12">
        <f t="shared" si="17"/>
        <v>-4.0303220000000001E-2</v>
      </c>
      <c r="T200" s="5">
        <f t="shared" si="18"/>
        <v>4.0303220000000001E-2</v>
      </c>
      <c r="U200" s="10">
        <v>100</v>
      </c>
      <c r="V200" s="19" t="s">
        <v>492</v>
      </c>
    </row>
    <row r="201" spans="1:22" ht="25.5" x14ac:dyDescent="0.25">
      <c r="A201" s="46" t="s">
        <v>93</v>
      </c>
      <c r="B201" s="56" t="s">
        <v>514</v>
      </c>
      <c r="C201" s="57" t="s">
        <v>515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f t="shared" si="16"/>
        <v>0.14629177999999998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9">
        <v>0.14629177999999998</v>
      </c>
      <c r="P201" s="5">
        <v>0</v>
      </c>
      <c r="Q201" s="22" t="s">
        <v>429</v>
      </c>
      <c r="R201" s="12"/>
      <c r="S201" s="12">
        <f t="shared" si="17"/>
        <v>-0.14629177999999998</v>
      </c>
      <c r="T201" s="5">
        <f t="shared" si="18"/>
        <v>0.14629177999999998</v>
      </c>
      <c r="U201" s="10">
        <v>100</v>
      </c>
      <c r="V201" s="19" t="s">
        <v>494</v>
      </c>
    </row>
    <row r="202" spans="1:22" ht="25.5" x14ac:dyDescent="0.25">
      <c r="A202" s="46" t="s">
        <v>93</v>
      </c>
      <c r="B202" s="18" t="s">
        <v>516</v>
      </c>
      <c r="C202" s="57" t="s">
        <v>517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f t="shared" si="16"/>
        <v>0.14519685999999998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9">
        <v>0.14519685999999998</v>
      </c>
      <c r="P202" s="5">
        <v>0</v>
      </c>
      <c r="Q202" s="22" t="s">
        <v>429</v>
      </c>
      <c r="R202" s="12"/>
      <c r="S202" s="12">
        <f t="shared" si="17"/>
        <v>-0.14519685999999998</v>
      </c>
      <c r="T202" s="5">
        <f t="shared" si="18"/>
        <v>0.14519685999999998</v>
      </c>
      <c r="U202" s="10">
        <v>100</v>
      </c>
      <c r="V202" s="19" t="s">
        <v>494</v>
      </c>
    </row>
    <row r="203" spans="1:22" s="17" customFormat="1" x14ac:dyDescent="0.25">
      <c r="A203" s="28" t="s">
        <v>104</v>
      </c>
      <c r="B203" s="29" t="s">
        <v>105</v>
      </c>
      <c r="C203" s="30" t="s">
        <v>51</v>
      </c>
      <c r="D203" s="13">
        <v>0</v>
      </c>
      <c r="E203" s="13">
        <v>0</v>
      </c>
      <c r="F203" s="13">
        <v>0</v>
      </c>
      <c r="G203" s="13">
        <f t="shared" si="20"/>
        <v>0</v>
      </c>
      <c r="H203" s="13">
        <f t="shared" si="21"/>
        <v>0</v>
      </c>
      <c r="I203" s="13">
        <f t="shared" si="16"/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5">
        <v>0</v>
      </c>
      <c r="P203" s="13">
        <v>0</v>
      </c>
      <c r="Q203" s="21" t="s">
        <v>429</v>
      </c>
      <c r="R203" s="14">
        <v>0</v>
      </c>
      <c r="S203" s="14">
        <f t="shared" si="17"/>
        <v>0</v>
      </c>
      <c r="T203" s="13">
        <f t="shared" si="18"/>
        <v>0</v>
      </c>
      <c r="U203" s="16">
        <v>0</v>
      </c>
      <c r="V203" s="13" t="s">
        <v>429</v>
      </c>
    </row>
    <row r="204" spans="1:22" s="17" customFormat="1" x14ac:dyDescent="0.25">
      <c r="A204" s="28" t="s">
        <v>30</v>
      </c>
      <c r="B204" s="29" t="s">
        <v>106</v>
      </c>
      <c r="C204" s="30" t="s">
        <v>51</v>
      </c>
      <c r="D204" s="13">
        <v>0</v>
      </c>
      <c r="E204" s="13">
        <v>0</v>
      </c>
      <c r="F204" s="13">
        <v>0</v>
      </c>
      <c r="G204" s="13">
        <f t="shared" si="20"/>
        <v>0</v>
      </c>
      <c r="H204" s="13">
        <f t="shared" si="21"/>
        <v>0</v>
      </c>
      <c r="I204" s="13">
        <f t="shared" si="16"/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5">
        <v>0</v>
      </c>
      <c r="P204" s="13">
        <v>0</v>
      </c>
      <c r="Q204" s="21" t="s">
        <v>429</v>
      </c>
      <c r="R204" s="14">
        <v>0</v>
      </c>
      <c r="S204" s="14">
        <f t="shared" si="17"/>
        <v>0</v>
      </c>
      <c r="T204" s="13">
        <f t="shared" si="18"/>
        <v>0</v>
      </c>
      <c r="U204" s="16">
        <v>0</v>
      </c>
      <c r="V204" s="13" t="s">
        <v>429</v>
      </c>
    </row>
    <row r="205" spans="1:22" s="17" customFormat="1" x14ac:dyDescent="0.25">
      <c r="A205" s="28" t="s">
        <v>31</v>
      </c>
      <c r="B205" s="29" t="s">
        <v>107</v>
      </c>
      <c r="C205" s="30" t="s">
        <v>51</v>
      </c>
      <c r="D205" s="13">
        <v>0</v>
      </c>
      <c r="E205" s="13">
        <v>0</v>
      </c>
      <c r="F205" s="13">
        <v>0</v>
      </c>
      <c r="G205" s="13">
        <f t="shared" si="20"/>
        <v>0</v>
      </c>
      <c r="H205" s="13">
        <f t="shared" si="21"/>
        <v>0</v>
      </c>
      <c r="I205" s="13">
        <f t="shared" si="16"/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5">
        <v>0</v>
      </c>
      <c r="P205" s="13">
        <v>0</v>
      </c>
      <c r="Q205" s="21" t="s">
        <v>429</v>
      </c>
      <c r="R205" s="14">
        <v>0</v>
      </c>
      <c r="S205" s="14">
        <f t="shared" si="17"/>
        <v>0</v>
      </c>
      <c r="T205" s="13">
        <f t="shared" si="18"/>
        <v>0</v>
      </c>
      <c r="U205" s="16">
        <v>0</v>
      </c>
      <c r="V205" s="13" t="s">
        <v>429</v>
      </c>
    </row>
    <row r="206" spans="1:22" s="17" customFormat="1" x14ac:dyDescent="0.25">
      <c r="A206" s="28" t="s">
        <v>32</v>
      </c>
      <c r="B206" s="29" t="s">
        <v>108</v>
      </c>
      <c r="C206" s="30" t="s">
        <v>51</v>
      </c>
      <c r="D206" s="13">
        <v>0</v>
      </c>
      <c r="E206" s="13">
        <v>0</v>
      </c>
      <c r="F206" s="13">
        <v>0</v>
      </c>
      <c r="G206" s="13">
        <f t="shared" si="20"/>
        <v>0</v>
      </c>
      <c r="H206" s="13">
        <f t="shared" si="21"/>
        <v>0</v>
      </c>
      <c r="I206" s="13">
        <f t="shared" si="16"/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5">
        <v>0</v>
      </c>
      <c r="P206" s="13">
        <v>0</v>
      </c>
      <c r="Q206" s="21" t="s">
        <v>429</v>
      </c>
      <c r="R206" s="14">
        <v>0</v>
      </c>
      <c r="S206" s="14">
        <f t="shared" si="17"/>
        <v>0</v>
      </c>
      <c r="T206" s="13">
        <f t="shared" si="18"/>
        <v>0</v>
      </c>
      <c r="U206" s="16">
        <v>0</v>
      </c>
      <c r="V206" s="13" t="s">
        <v>429</v>
      </c>
    </row>
    <row r="207" spans="1:22" s="17" customFormat="1" x14ac:dyDescent="0.25">
      <c r="A207" s="28" t="s">
        <v>33</v>
      </c>
      <c r="B207" s="29" t="s">
        <v>109</v>
      </c>
      <c r="C207" s="30" t="s">
        <v>51</v>
      </c>
      <c r="D207" s="13">
        <v>0</v>
      </c>
      <c r="E207" s="13">
        <v>0</v>
      </c>
      <c r="F207" s="13">
        <v>0</v>
      </c>
      <c r="G207" s="13">
        <f t="shared" si="20"/>
        <v>0</v>
      </c>
      <c r="H207" s="13">
        <f t="shared" si="21"/>
        <v>0</v>
      </c>
      <c r="I207" s="13">
        <f t="shared" si="16"/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5">
        <v>0</v>
      </c>
      <c r="P207" s="13">
        <v>0</v>
      </c>
      <c r="Q207" s="21" t="s">
        <v>429</v>
      </c>
      <c r="R207" s="14">
        <v>0</v>
      </c>
      <c r="S207" s="14">
        <f t="shared" si="17"/>
        <v>0</v>
      </c>
      <c r="T207" s="13">
        <f t="shared" si="18"/>
        <v>0</v>
      </c>
      <c r="U207" s="16">
        <v>0</v>
      </c>
      <c r="V207" s="13" t="s">
        <v>429</v>
      </c>
    </row>
    <row r="208" spans="1:22" s="17" customFormat="1" x14ac:dyDescent="0.25">
      <c r="A208" s="28" t="s">
        <v>34</v>
      </c>
      <c r="B208" s="29" t="s">
        <v>110</v>
      </c>
      <c r="C208" s="30" t="s">
        <v>51</v>
      </c>
      <c r="D208" s="13">
        <v>0</v>
      </c>
      <c r="E208" s="13">
        <v>0</v>
      </c>
      <c r="F208" s="13">
        <v>0</v>
      </c>
      <c r="G208" s="13">
        <f t="shared" si="20"/>
        <v>0</v>
      </c>
      <c r="H208" s="13">
        <f t="shared" si="21"/>
        <v>0</v>
      </c>
      <c r="I208" s="13">
        <f t="shared" si="16"/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5">
        <v>0</v>
      </c>
      <c r="P208" s="13">
        <v>0</v>
      </c>
      <c r="Q208" s="21" t="s">
        <v>429</v>
      </c>
      <c r="R208" s="14">
        <v>0</v>
      </c>
      <c r="S208" s="14">
        <f t="shared" si="17"/>
        <v>0</v>
      </c>
      <c r="T208" s="13">
        <f t="shared" si="18"/>
        <v>0</v>
      </c>
      <c r="U208" s="16">
        <v>0</v>
      </c>
      <c r="V208" s="13" t="s">
        <v>429</v>
      </c>
    </row>
    <row r="209" spans="1:22" s="17" customFormat="1" ht="25.5" x14ac:dyDescent="0.25">
      <c r="A209" s="28" t="s">
        <v>35</v>
      </c>
      <c r="B209" s="29" t="s">
        <v>111</v>
      </c>
      <c r="C209" s="30" t="s">
        <v>51</v>
      </c>
      <c r="D209" s="13">
        <v>0</v>
      </c>
      <c r="E209" s="13">
        <v>0</v>
      </c>
      <c r="F209" s="13">
        <v>0</v>
      </c>
      <c r="G209" s="13">
        <f t="shared" si="20"/>
        <v>0</v>
      </c>
      <c r="H209" s="13">
        <f t="shared" si="21"/>
        <v>0</v>
      </c>
      <c r="I209" s="13">
        <f t="shared" si="16"/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5">
        <v>0</v>
      </c>
      <c r="P209" s="13">
        <v>0</v>
      </c>
      <c r="Q209" s="21" t="s">
        <v>429</v>
      </c>
      <c r="R209" s="14">
        <v>0</v>
      </c>
      <c r="S209" s="14">
        <f t="shared" si="17"/>
        <v>0</v>
      </c>
      <c r="T209" s="13">
        <f t="shared" si="18"/>
        <v>0</v>
      </c>
      <c r="U209" s="16">
        <v>0</v>
      </c>
      <c r="V209" s="13" t="s">
        <v>429</v>
      </c>
    </row>
    <row r="210" spans="1:22" s="17" customFormat="1" ht="25.5" x14ac:dyDescent="0.25">
      <c r="A210" s="28" t="s">
        <v>36</v>
      </c>
      <c r="B210" s="29" t="s">
        <v>112</v>
      </c>
      <c r="C210" s="30" t="s">
        <v>51</v>
      </c>
      <c r="D210" s="13">
        <v>0</v>
      </c>
      <c r="E210" s="13">
        <v>0</v>
      </c>
      <c r="F210" s="13">
        <v>0</v>
      </c>
      <c r="G210" s="13">
        <f t="shared" si="20"/>
        <v>0</v>
      </c>
      <c r="H210" s="13">
        <f t="shared" si="21"/>
        <v>0</v>
      </c>
      <c r="I210" s="13">
        <f t="shared" ref="I210:I265" si="22">K210+M210+O210</f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5">
        <v>0</v>
      </c>
      <c r="P210" s="13">
        <v>0</v>
      </c>
      <c r="Q210" s="21" t="s">
        <v>429</v>
      </c>
      <c r="R210" s="14">
        <v>0</v>
      </c>
      <c r="S210" s="14">
        <f t="shared" ref="S210:S265" si="23">G210-I210</f>
        <v>0</v>
      </c>
      <c r="T210" s="13">
        <f t="shared" ref="T210:T265" si="24">(K210+M210+O210)-(J210+L210+N210)</f>
        <v>0</v>
      </c>
      <c r="U210" s="16">
        <v>0</v>
      </c>
      <c r="V210" s="13" t="s">
        <v>429</v>
      </c>
    </row>
    <row r="211" spans="1:22" s="17" customFormat="1" ht="25.5" x14ac:dyDescent="0.25">
      <c r="A211" s="28" t="s">
        <v>37</v>
      </c>
      <c r="B211" s="29" t="s">
        <v>113</v>
      </c>
      <c r="C211" s="30" t="s">
        <v>51</v>
      </c>
      <c r="D211" s="13">
        <v>0</v>
      </c>
      <c r="E211" s="13">
        <v>0</v>
      </c>
      <c r="F211" s="13">
        <v>0</v>
      </c>
      <c r="G211" s="13">
        <f t="shared" si="20"/>
        <v>0</v>
      </c>
      <c r="H211" s="13">
        <f t="shared" si="21"/>
        <v>0</v>
      </c>
      <c r="I211" s="13">
        <f t="shared" si="22"/>
        <v>0</v>
      </c>
      <c r="J211" s="13">
        <v>0</v>
      </c>
      <c r="K211" s="13">
        <v>0</v>
      </c>
      <c r="L211" s="13">
        <v>0</v>
      </c>
      <c r="M211" s="13">
        <v>0</v>
      </c>
      <c r="N211" s="13">
        <v>0</v>
      </c>
      <c r="O211" s="15">
        <v>0</v>
      </c>
      <c r="P211" s="13">
        <v>0</v>
      </c>
      <c r="Q211" s="21" t="s">
        <v>429</v>
      </c>
      <c r="R211" s="14">
        <v>0</v>
      </c>
      <c r="S211" s="14">
        <f t="shared" si="23"/>
        <v>0</v>
      </c>
      <c r="T211" s="13">
        <f t="shared" si="24"/>
        <v>0</v>
      </c>
      <c r="U211" s="16">
        <v>0</v>
      </c>
      <c r="V211" s="13" t="s">
        <v>429</v>
      </c>
    </row>
    <row r="212" spans="1:22" s="17" customFormat="1" ht="25.5" x14ac:dyDescent="0.25">
      <c r="A212" s="28" t="s">
        <v>114</v>
      </c>
      <c r="B212" s="29" t="s">
        <v>115</v>
      </c>
      <c r="C212" s="30" t="s">
        <v>51</v>
      </c>
      <c r="D212" s="13">
        <v>0</v>
      </c>
      <c r="E212" s="13">
        <v>0</v>
      </c>
      <c r="F212" s="13">
        <v>0</v>
      </c>
      <c r="G212" s="13">
        <f t="shared" si="20"/>
        <v>0</v>
      </c>
      <c r="H212" s="13">
        <f t="shared" si="21"/>
        <v>0</v>
      </c>
      <c r="I212" s="13">
        <f t="shared" si="22"/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5">
        <v>0</v>
      </c>
      <c r="P212" s="13">
        <v>0</v>
      </c>
      <c r="Q212" s="21" t="s">
        <v>429</v>
      </c>
      <c r="R212" s="14">
        <v>0</v>
      </c>
      <c r="S212" s="14">
        <f t="shared" si="23"/>
        <v>0</v>
      </c>
      <c r="T212" s="13">
        <f t="shared" si="24"/>
        <v>0</v>
      </c>
      <c r="U212" s="16">
        <v>0</v>
      </c>
      <c r="V212" s="13" t="s">
        <v>429</v>
      </c>
    </row>
    <row r="213" spans="1:22" s="17" customFormat="1" ht="25.5" x14ac:dyDescent="0.25">
      <c r="A213" s="28" t="s">
        <v>116</v>
      </c>
      <c r="B213" s="29" t="s">
        <v>117</v>
      </c>
      <c r="C213" s="30" t="s">
        <v>51</v>
      </c>
      <c r="D213" s="13">
        <f>D214+D215</f>
        <v>6.0453120000000006E-2</v>
      </c>
      <c r="E213" s="13">
        <v>0</v>
      </c>
      <c r="F213" s="13">
        <f>F214+F215</f>
        <v>6.0453120000000006E-2</v>
      </c>
      <c r="G213" s="13">
        <f t="shared" si="20"/>
        <v>1.038</v>
      </c>
      <c r="H213" s="13">
        <f t="shared" si="21"/>
        <v>1.038</v>
      </c>
      <c r="I213" s="13">
        <f t="shared" si="22"/>
        <v>0.12689810000000001</v>
      </c>
      <c r="J213" s="13">
        <v>0</v>
      </c>
      <c r="K213" s="13">
        <v>0</v>
      </c>
      <c r="L213" s="13">
        <v>1.038</v>
      </c>
      <c r="M213" s="13">
        <v>0</v>
      </c>
      <c r="N213" s="13">
        <v>0</v>
      </c>
      <c r="O213" s="15">
        <v>0.12689810000000001</v>
      </c>
      <c r="P213" s="13">
        <v>0</v>
      </c>
      <c r="Q213" s="21" t="s">
        <v>429</v>
      </c>
      <c r="R213" s="14">
        <v>6.0449999999999997E-2</v>
      </c>
      <c r="S213" s="14">
        <f t="shared" si="23"/>
        <v>0.91110190000000002</v>
      </c>
      <c r="T213" s="13">
        <f t="shared" si="24"/>
        <v>-0.91110190000000002</v>
      </c>
      <c r="U213" s="16">
        <f t="shared" ref="U213:U264" si="25">(K213+M213+O213)/(J213+L213+N213)*100-100</f>
        <v>-87.774749518304432</v>
      </c>
      <c r="V213" s="13" t="s">
        <v>429</v>
      </c>
    </row>
    <row r="214" spans="1:22" s="17" customFormat="1" ht="21" customHeight="1" x14ac:dyDescent="0.25">
      <c r="A214" s="28" t="s">
        <v>118</v>
      </c>
      <c r="B214" s="29" t="s">
        <v>119</v>
      </c>
      <c r="C214" s="30" t="s">
        <v>51</v>
      </c>
      <c r="D214" s="13">
        <v>0</v>
      </c>
      <c r="E214" s="13">
        <v>0</v>
      </c>
      <c r="F214" s="13">
        <v>0</v>
      </c>
      <c r="G214" s="13">
        <f t="shared" si="20"/>
        <v>0</v>
      </c>
      <c r="H214" s="13">
        <f t="shared" si="21"/>
        <v>0</v>
      </c>
      <c r="I214" s="13">
        <f t="shared" si="22"/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5">
        <v>0</v>
      </c>
      <c r="P214" s="13">
        <v>0</v>
      </c>
      <c r="Q214" s="21" t="s">
        <v>429</v>
      </c>
      <c r="R214" s="14">
        <v>0</v>
      </c>
      <c r="S214" s="14">
        <f t="shared" si="23"/>
        <v>0</v>
      </c>
      <c r="T214" s="13">
        <f t="shared" si="24"/>
        <v>0</v>
      </c>
      <c r="U214" s="16">
        <v>0</v>
      </c>
      <c r="V214" s="13" t="s">
        <v>429</v>
      </c>
    </row>
    <row r="215" spans="1:22" s="17" customFormat="1" ht="24.75" customHeight="1" x14ac:dyDescent="0.25">
      <c r="A215" s="28" t="s">
        <v>120</v>
      </c>
      <c r="B215" s="29" t="s">
        <v>121</v>
      </c>
      <c r="C215" s="30" t="s">
        <v>51</v>
      </c>
      <c r="D215" s="13">
        <f>D216+D217</f>
        <v>6.0453120000000006E-2</v>
      </c>
      <c r="E215" s="13">
        <v>0</v>
      </c>
      <c r="F215" s="13">
        <f>F216+F217</f>
        <v>6.0453120000000006E-2</v>
      </c>
      <c r="G215" s="13">
        <f t="shared" si="20"/>
        <v>1.038</v>
      </c>
      <c r="H215" s="13">
        <f t="shared" si="21"/>
        <v>1.038</v>
      </c>
      <c r="I215" s="13">
        <f t="shared" si="22"/>
        <v>0.12689810000000001</v>
      </c>
      <c r="J215" s="13">
        <v>0</v>
      </c>
      <c r="K215" s="13">
        <v>0</v>
      </c>
      <c r="L215" s="13">
        <v>1.038</v>
      </c>
      <c r="M215" s="13">
        <v>0</v>
      </c>
      <c r="N215" s="13">
        <v>0</v>
      </c>
      <c r="O215" s="15">
        <v>0.12689810000000001</v>
      </c>
      <c r="P215" s="13">
        <v>0</v>
      </c>
      <c r="Q215" s="21" t="s">
        <v>429</v>
      </c>
      <c r="R215" s="14">
        <v>6.0449999999999997E-2</v>
      </c>
      <c r="S215" s="14">
        <f t="shared" si="23"/>
        <v>0.91110190000000002</v>
      </c>
      <c r="T215" s="13">
        <f t="shared" si="24"/>
        <v>-0.91110190000000002</v>
      </c>
      <c r="U215" s="16">
        <f t="shared" si="25"/>
        <v>-87.774749518304432</v>
      </c>
      <c r="V215" s="13" t="s">
        <v>429</v>
      </c>
    </row>
    <row r="216" spans="1:22" ht="21.75" customHeight="1" x14ac:dyDescent="0.25">
      <c r="A216" s="31" t="s">
        <v>120</v>
      </c>
      <c r="B216" s="32" t="s">
        <v>373</v>
      </c>
      <c r="C216" s="33" t="s">
        <v>374</v>
      </c>
      <c r="D216" s="5">
        <v>6.0453120000000006E-2</v>
      </c>
      <c r="E216" s="5">
        <v>0</v>
      </c>
      <c r="F216" s="5">
        <v>6.0453120000000006E-2</v>
      </c>
      <c r="G216" s="5">
        <f t="shared" si="20"/>
        <v>1.038</v>
      </c>
      <c r="H216" s="5">
        <f t="shared" si="21"/>
        <v>1.038</v>
      </c>
      <c r="I216" s="5">
        <f t="shared" si="22"/>
        <v>0</v>
      </c>
      <c r="J216" s="5">
        <v>0</v>
      </c>
      <c r="K216" s="5">
        <v>0</v>
      </c>
      <c r="L216" s="5">
        <v>1.038</v>
      </c>
      <c r="M216" s="5">
        <v>0</v>
      </c>
      <c r="N216" s="5">
        <v>0</v>
      </c>
      <c r="O216" s="9">
        <v>0</v>
      </c>
      <c r="P216" s="5">
        <v>0</v>
      </c>
      <c r="Q216" s="22" t="s">
        <v>429</v>
      </c>
      <c r="R216" s="12">
        <v>6.0449999999999997E-2</v>
      </c>
      <c r="S216" s="12">
        <f t="shared" si="23"/>
        <v>1.038</v>
      </c>
      <c r="T216" s="5">
        <f t="shared" si="24"/>
        <v>-1.038</v>
      </c>
      <c r="U216" s="10">
        <f t="shared" si="25"/>
        <v>-100</v>
      </c>
      <c r="V216" s="23" t="s">
        <v>532</v>
      </c>
    </row>
    <row r="217" spans="1:22" ht="21.75" customHeight="1" x14ac:dyDescent="0.25">
      <c r="A217" s="31" t="s">
        <v>120</v>
      </c>
      <c r="B217" s="32" t="s">
        <v>122</v>
      </c>
      <c r="C217" s="33" t="s">
        <v>123</v>
      </c>
      <c r="D217" s="5">
        <v>0</v>
      </c>
      <c r="E217" s="5">
        <v>0</v>
      </c>
      <c r="F217" s="5">
        <v>0</v>
      </c>
      <c r="G217" s="5">
        <f t="shared" si="20"/>
        <v>0</v>
      </c>
      <c r="H217" s="5">
        <f t="shared" si="21"/>
        <v>0</v>
      </c>
      <c r="I217" s="5">
        <f t="shared" si="22"/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9">
        <v>0</v>
      </c>
      <c r="P217" s="5">
        <v>0</v>
      </c>
      <c r="Q217" s="22" t="s">
        <v>429</v>
      </c>
      <c r="R217" s="12">
        <v>0</v>
      </c>
      <c r="S217" s="12">
        <f t="shared" si="23"/>
        <v>0</v>
      </c>
      <c r="T217" s="5">
        <f t="shared" si="24"/>
        <v>0</v>
      </c>
      <c r="U217" s="10">
        <v>0</v>
      </c>
      <c r="V217" s="19" t="s">
        <v>429</v>
      </c>
    </row>
    <row r="218" spans="1:22" ht="35.25" customHeight="1" x14ac:dyDescent="0.25">
      <c r="A218" s="31" t="s">
        <v>120</v>
      </c>
      <c r="B218" s="32" t="s">
        <v>518</v>
      </c>
      <c r="C218" s="33" t="s">
        <v>519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f t="shared" si="22"/>
        <v>5.8881139999999998E-2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9">
        <v>5.8881139999999998E-2</v>
      </c>
      <c r="P218" s="5">
        <v>0</v>
      </c>
      <c r="Q218" s="22" t="s">
        <v>429</v>
      </c>
      <c r="R218" s="12"/>
      <c r="S218" s="12">
        <f t="shared" si="23"/>
        <v>-5.8881139999999998E-2</v>
      </c>
      <c r="T218" s="5">
        <f t="shared" si="24"/>
        <v>5.8881139999999998E-2</v>
      </c>
      <c r="U218" s="10">
        <v>100</v>
      </c>
      <c r="V218" s="59" t="s">
        <v>538</v>
      </c>
    </row>
    <row r="219" spans="1:22" ht="35.25" customHeight="1" x14ac:dyDescent="0.25">
      <c r="A219" s="31" t="s">
        <v>27</v>
      </c>
      <c r="B219" s="32" t="s">
        <v>534</v>
      </c>
      <c r="C219" s="33" t="s">
        <v>520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f t="shared" si="22"/>
        <v>3.4951540000000003E-2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9">
        <v>3.4951540000000003E-2</v>
      </c>
      <c r="P219" s="5">
        <v>0</v>
      </c>
      <c r="Q219" s="22" t="s">
        <v>429</v>
      </c>
      <c r="R219" s="12"/>
      <c r="S219" s="12">
        <f t="shared" si="23"/>
        <v>-3.4951540000000003E-2</v>
      </c>
      <c r="T219" s="5">
        <f t="shared" si="24"/>
        <v>3.4951540000000003E-2</v>
      </c>
      <c r="U219" s="10">
        <v>100</v>
      </c>
      <c r="V219" s="59" t="s">
        <v>539</v>
      </c>
    </row>
    <row r="220" spans="1:22" ht="35.25" customHeight="1" x14ac:dyDescent="0.25">
      <c r="A220" s="31" t="s">
        <v>27</v>
      </c>
      <c r="B220" s="32" t="s">
        <v>535</v>
      </c>
      <c r="C220" s="33" t="s">
        <v>521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f t="shared" si="22"/>
        <v>3.3065419999999998E-2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9">
        <v>3.3065419999999998E-2</v>
      </c>
      <c r="P220" s="5">
        <v>0</v>
      </c>
      <c r="Q220" s="22" t="s">
        <v>429</v>
      </c>
      <c r="R220" s="12"/>
      <c r="S220" s="12">
        <f t="shared" si="23"/>
        <v>-3.3065419999999998E-2</v>
      </c>
      <c r="T220" s="5">
        <f t="shared" si="24"/>
        <v>3.3065419999999998E-2</v>
      </c>
      <c r="U220" s="10">
        <v>100</v>
      </c>
      <c r="V220" s="59" t="s">
        <v>539</v>
      </c>
    </row>
    <row r="221" spans="1:22" s="17" customFormat="1" ht="25.5" x14ac:dyDescent="0.25">
      <c r="A221" s="28" t="s">
        <v>38</v>
      </c>
      <c r="B221" s="29" t="s">
        <v>124</v>
      </c>
      <c r="C221" s="30" t="s">
        <v>51</v>
      </c>
      <c r="D221" s="13">
        <v>0</v>
      </c>
      <c r="E221" s="13">
        <v>0</v>
      </c>
      <c r="F221" s="13">
        <v>0</v>
      </c>
      <c r="G221" s="13">
        <f t="shared" ref="G221:G264" si="26">H221</f>
        <v>0</v>
      </c>
      <c r="H221" s="13">
        <f t="shared" ref="H221:H265" si="27">J221+L221+N221+P221</f>
        <v>0</v>
      </c>
      <c r="I221" s="13">
        <f t="shared" si="22"/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5">
        <v>0</v>
      </c>
      <c r="P221" s="13">
        <v>0</v>
      </c>
      <c r="Q221" s="21" t="s">
        <v>429</v>
      </c>
      <c r="R221" s="14">
        <v>0</v>
      </c>
      <c r="S221" s="14">
        <f t="shared" si="23"/>
        <v>0</v>
      </c>
      <c r="T221" s="13">
        <f t="shared" si="24"/>
        <v>0</v>
      </c>
      <c r="U221" s="16">
        <v>0</v>
      </c>
      <c r="V221" s="13" t="s">
        <v>429</v>
      </c>
    </row>
    <row r="222" spans="1:22" s="17" customFormat="1" ht="25.5" x14ac:dyDescent="0.25">
      <c r="A222" s="28" t="s">
        <v>125</v>
      </c>
      <c r="B222" s="29" t="s">
        <v>126</v>
      </c>
      <c r="C222" s="30" t="s">
        <v>51</v>
      </c>
      <c r="D222" s="13">
        <v>0</v>
      </c>
      <c r="E222" s="13">
        <v>0</v>
      </c>
      <c r="F222" s="13">
        <v>0</v>
      </c>
      <c r="G222" s="13">
        <f t="shared" si="26"/>
        <v>0</v>
      </c>
      <c r="H222" s="13">
        <f t="shared" si="27"/>
        <v>0</v>
      </c>
      <c r="I222" s="13">
        <f t="shared" si="22"/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5">
        <v>0</v>
      </c>
      <c r="P222" s="13">
        <v>0</v>
      </c>
      <c r="Q222" s="21" t="s">
        <v>429</v>
      </c>
      <c r="R222" s="14">
        <v>0</v>
      </c>
      <c r="S222" s="14">
        <f t="shared" si="23"/>
        <v>0</v>
      </c>
      <c r="T222" s="13">
        <f t="shared" si="24"/>
        <v>0</v>
      </c>
      <c r="U222" s="16">
        <v>0</v>
      </c>
      <c r="V222" s="13" t="s">
        <v>429</v>
      </c>
    </row>
    <row r="223" spans="1:22" s="17" customFormat="1" ht="25.5" x14ac:dyDescent="0.25">
      <c r="A223" s="28" t="s">
        <v>127</v>
      </c>
      <c r="B223" s="29" t="s">
        <v>128</v>
      </c>
      <c r="C223" s="30" t="s">
        <v>51</v>
      </c>
      <c r="D223" s="13">
        <v>0</v>
      </c>
      <c r="E223" s="13">
        <v>0</v>
      </c>
      <c r="F223" s="13">
        <v>0</v>
      </c>
      <c r="G223" s="13">
        <f t="shared" si="26"/>
        <v>0</v>
      </c>
      <c r="H223" s="13">
        <f t="shared" si="27"/>
        <v>0</v>
      </c>
      <c r="I223" s="13">
        <f t="shared" si="22"/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5">
        <v>0</v>
      </c>
      <c r="P223" s="13">
        <v>0</v>
      </c>
      <c r="Q223" s="21" t="s">
        <v>429</v>
      </c>
      <c r="R223" s="14">
        <v>0</v>
      </c>
      <c r="S223" s="14">
        <f t="shared" si="23"/>
        <v>0</v>
      </c>
      <c r="T223" s="13">
        <f t="shared" si="24"/>
        <v>0</v>
      </c>
      <c r="U223" s="16">
        <v>0</v>
      </c>
      <c r="V223" s="13" t="s">
        <v>429</v>
      </c>
    </row>
    <row r="224" spans="1:22" s="17" customFormat="1" x14ac:dyDescent="0.25">
      <c r="A224" s="28" t="s">
        <v>39</v>
      </c>
      <c r="B224" s="29" t="s">
        <v>129</v>
      </c>
      <c r="C224" s="30" t="s">
        <v>51</v>
      </c>
      <c r="D224" s="13">
        <f>SUM(D225:D258)</f>
        <v>4.5285966470970918</v>
      </c>
      <c r="E224" s="13">
        <v>0</v>
      </c>
      <c r="F224" s="13">
        <f>SUM(F225:F258)</f>
        <v>4.5285966470970918</v>
      </c>
      <c r="G224" s="13">
        <f t="shared" si="26"/>
        <v>77.757497374606601</v>
      </c>
      <c r="H224" s="13">
        <f t="shared" si="27"/>
        <v>77.757497374606601</v>
      </c>
      <c r="I224" s="13">
        <f t="shared" si="22"/>
        <v>35.88324609</v>
      </c>
      <c r="J224" s="13">
        <v>1.4045905332500006</v>
      </c>
      <c r="K224" s="13">
        <v>2.8492510099999997</v>
      </c>
      <c r="L224" s="13">
        <v>28.706010855216647</v>
      </c>
      <c r="M224" s="13">
        <v>11.683764920000002</v>
      </c>
      <c r="N224" s="13">
        <v>31.073149660843313</v>
      </c>
      <c r="O224" s="15">
        <v>21.350230160000002</v>
      </c>
      <c r="P224" s="13">
        <v>16.573746325296646</v>
      </c>
      <c r="Q224" s="21" t="s">
        <v>429</v>
      </c>
      <c r="R224" s="14">
        <f>SUM(R225:R258)</f>
        <v>3.6013100000000007</v>
      </c>
      <c r="S224" s="14">
        <f t="shared" si="23"/>
        <v>41.874251284606601</v>
      </c>
      <c r="T224" s="13">
        <f t="shared" si="24"/>
        <v>-25.300504959309961</v>
      </c>
      <c r="U224" s="16">
        <f t="shared" si="25"/>
        <v>-41.351673484222083</v>
      </c>
      <c r="V224" s="13" t="s">
        <v>429</v>
      </c>
    </row>
    <row r="225" spans="1:22" ht="25.5" x14ac:dyDescent="0.25">
      <c r="A225" s="48" t="s">
        <v>39</v>
      </c>
      <c r="B225" s="49" t="s">
        <v>375</v>
      </c>
      <c r="C225" s="50" t="s">
        <v>376</v>
      </c>
      <c r="D225" s="5">
        <v>0.71864658114995195</v>
      </c>
      <c r="E225" s="5">
        <v>0</v>
      </c>
      <c r="F225" s="5">
        <v>0.71864658114995195</v>
      </c>
      <c r="G225" s="5">
        <f t="shared" si="26"/>
        <v>12.339398714799998</v>
      </c>
      <c r="H225" s="5">
        <f t="shared" si="27"/>
        <v>12.339398714799998</v>
      </c>
      <c r="I225" s="5">
        <f t="shared" si="22"/>
        <v>6.6304181100000008</v>
      </c>
      <c r="J225" s="5">
        <v>0</v>
      </c>
      <c r="K225" s="5">
        <v>0</v>
      </c>
      <c r="L225" s="5">
        <v>4.1131329049333329</v>
      </c>
      <c r="M225" s="5">
        <v>0.43004226000000001</v>
      </c>
      <c r="N225" s="5">
        <v>4.1131329049333329</v>
      </c>
      <c r="O225" s="9">
        <v>6.2003758500000004</v>
      </c>
      <c r="P225" s="5">
        <v>4.1131329049333329</v>
      </c>
      <c r="Q225" s="22" t="s">
        <v>429</v>
      </c>
      <c r="R225" s="12">
        <v>0.69360999999999995</v>
      </c>
      <c r="S225" s="12">
        <f t="shared" si="23"/>
        <v>5.7089806047999971</v>
      </c>
      <c r="T225" s="5">
        <f t="shared" si="24"/>
        <v>-1.5958476998666651</v>
      </c>
      <c r="U225" s="10">
        <f t="shared" si="25"/>
        <v>-19.399418116936957</v>
      </c>
      <c r="V225" s="23" t="s">
        <v>532</v>
      </c>
    </row>
    <row r="226" spans="1:22" ht="25.5" x14ac:dyDescent="0.25">
      <c r="A226" s="48" t="s">
        <v>39</v>
      </c>
      <c r="B226" s="49" t="s">
        <v>377</v>
      </c>
      <c r="C226" s="50" t="s">
        <v>378</v>
      </c>
      <c r="D226" s="5">
        <v>1.06539812288</v>
      </c>
      <c r="E226" s="5">
        <v>0</v>
      </c>
      <c r="F226" s="5">
        <v>1.06539812288</v>
      </c>
      <c r="G226" s="5">
        <f t="shared" si="26"/>
        <v>18.293236999999998</v>
      </c>
      <c r="H226" s="5">
        <f t="shared" si="27"/>
        <v>18.293236999999998</v>
      </c>
      <c r="I226" s="5">
        <f t="shared" si="22"/>
        <v>7.4999999999999997E-3</v>
      </c>
      <c r="J226" s="5">
        <v>0</v>
      </c>
      <c r="K226" s="5">
        <v>0</v>
      </c>
      <c r="L226" s="5">
        <v>6.0977456666666656</v>
      </c>
      <c r="M226" s="5">
        <v>0</v>
      </c>
      <c r="N226" s="5">
        <v>6.0977456666666665</v>
      </c>
      <c r="O226" s="9">
        <v>7.4999999999999997E-3</v>
      </c>
      <c r="P226" s="5">
        <v>6.0977456666666665</v>
      </c>
      <c r="Q226" s="22" t="s">
        <v>429</v>
      </c>
      <c r="R226" s="12">
        <v>1.06542</v>
      </c>
      <c r="S226" s="12">
        <f t="shared" si="23"/>
        <v>18.285736999999997</v>
      </c>
      <c r="T226" s="5">
        <f t="shared" si="24"/>
        <v>-12.187991333333333</v>
      </c>
      <c r="U226" s="10">
        <f t="shared" si="25"/>
        <v>-99.938501862737581</v>
      </c>
      <c r="V226" s="23" t="s">
        <v>532</v>
      </c>
    </row>
    <row r="227" spans="1:22" ht="25.5" x14ac:dyDescent="0.25">
      <c r="A227" s="31" t="s">
        <v>39</v>
      </c>
      <c r="B227" s="51" t="s">
        <v>379</v>
      </c>
      <c r="C227" s="44" t="s">
        <v>380</v>
      </c>
      <c r="D227" s="5">
        <v>0.13923698618152963</v>
      </c>
      <c r="E227" s="5">
        <v>0</v>
      </c>
      <c r="F227" s="5">
        <v>0.13923698618152963</v>
      </c>
      <c r="G227" s="5">
        <f t="shared" si="26"/>
        <v>2.3907449550400002</v>
      </c>
      <c r="H227" s="5">
        <f t="shared" si="27"/>
        <v>2.3907449550400002</v>
      </c>
      <c r="I227" s="5">
        <f t="shared" si="22"/>
        <v>0.90695833000000003</v>
      </c>
      <c r="J227" s="5">
        <v>0.21480178240000003</v>
      </c>
      <c r="K227" s="5">
        <v>0</v>
      </c>
      <c r="L227" s="5">
        <v>0</v>
      </c>
      <c r="M227" s="5">
        <v>8.0000000000000002E-3</v>
      </c>
      <c r="N227" s="5">
        <v>0</v>
      </c>
      <c r="O227" s="9">
        <v>0.89895833000000003</v>
      </c>
      <c r="P227" s="5">
        <v>2.1759431726400003</v>
      </c>
      <c r="Q227" s="22" t="s">
        <v>429</v>
      </c>
      <c r="R227" s="12">
        <v>0.13877</v>
      </c>
      <c r="S227" s="12">
        <f t="shared" si="23"/>
        <v>1.48378662504</v>
      </c>
      <c r="T227" s="5">
        <f t="shared" si="24"/>
        <v>0.69215654760000001</v>
      </c>
      <c r="U227" s="10">
        <f t="shared" si="25"/>
        <v>322.2303557570479</v>
      </c>
      <c r="V227" s="23" t="s">
        <v>532</v>
      </c>
    </row>
    <row r="228" spans="1:22" ht="25.5" x14ac:dyDescent="0.25">
      <c r="A228" s="31" t="s">
        <v>39</v>
      </c>
      <c r="B228" s="51" t="s">
        <v>381</v>
      </c>
      <c r="C228" s="44" t="s">
        <v>382</v>
      </c>
      <c r="D228" s="5">
        <v>0.31890779345151998</v>
      </c>
      <c r="E228" s="5">
        <v>0</v>
      </c>
      <c r="F228" s="5">
        <v>0.31890779345151998</v>
      </c>
      <c r="G228" s="5">
        <f t="shared" si="26"/>
        <v>5.4757519479999992</v>
      </c>
      <c r="H228" s="5">
        <f t="shared" si="27"/>
        <v>5.4757519479999992</v>
      </c>
      <c r="I228" s="5">
        <f t="shared" si="22"/>
        <v>0.81279166999999997</v>
      </c>
      <c r="J228" s="5">
        <v>0.63431872</v>
      </c>
      <c r="K228" s="5">
        <v>0</v>
      </c>
      <c r="L228" s="5">
        <v>0</v>
      </c>
      <c r="M228" s="5">
        <v>8.0000000000000002E-3</v>
      </c>
      <c r="N228" s="5">
        <v>4.8414332279999996</v>
      </c>
      <c r="O228" s="9">
        <v>0.80479166999999996</v>
      </c>
      <c r="P228" s="5">
        <v>0</v>
      </c>
      <c r="Q228" s="22" t="s">
        <v>429</v>
      </c>
      <c r="R228" s="12">
        <v>0.31845000000000001</v>
      </c>
      <c r="S228" s="12">
        <f t="shared" si="23"/>
        <v>4.662960277999999</v>
      </c>
      <c r="T228" s="5">
        <f t="shared" si="24"/>
        <v>-4.662960277999999</v>
      </c>
      <c r="U228" s="10">
        <f t="shared" si="25"/>
        <v>-85.156528679191368</v>
      </c>
      <c r="V228" s="23" t="s">
        <v>532</v>
      </c>
    </row>
    <row r="229" spans="1:22" ht="25.5" x14ac:dyDescent="0.25">
      <c r="A229" s="31" t="s">
        <v>39</v>
      </c>
      <c r="B229" s="18" t="s">
        <v>383</v>
      </c>
      <c r="C229" s="44" t="s">
        <v>384</v>
      </c>
      <c r="D229" s="5">
        <v>0.97679431903872005</v>
      </c>
      <c r="E229" s="5">
        <v>0</v>
      </c>
      <c r="F229" s="5">
        <v>0.97679431903872005</v>
      </c>
      <c r="G229" s="5">
        <f t="shared" si="26"/>
        <v>16.771880478000003</v>
      </c>
      <c r="H229" s="5">
        <f t="shared" si="27"/>
        <v>16.771880478000003</v>
      </c>
      <c r="I229" s="5">
        <f t="shared" si="22"/>
        <v>11.389260960000001</v>
      </c>
      <c r="J229" s="5">
        <v>0</v>
      </c>
      <c r="K229" s="5">
        <v>0</v>
      </c>
      <c r="L229" s="5">
        <v>16.771880478000003</v>
      </c>
      <c r="M229" s="5">
        <v>0.90425</v>
      </c>
      <c r="N229" s="5">
        <v>0</v>
      </c>
      <c r="O229" s="9">
        <v>10.485010960000002</v>
      </c>
      <c r="P229" s="5">
        <v>0</v>
      </c>
      <c r="Q229" s="22" t="s">
        <v>429</v>
      </c>
      <c r="R229" s="12">
        <v>0.92415000000000003</v>
      </c>
      <c r="S229" s="12">
        <f t="shared" si="23"/>
        <v>5.382619518000002</v>
      </c>
      <c r="T229" s="5">
        <f t="shared" si="24"/>
        <v>-5.382619518000002</v>
      </c>
      <c r="U229" s="10">
        <f t="shared" si="25"/>
        <v>-32.09311874753989</v>
      </c>
      <c r="V229" s="23" t="s">
        <v>532</v>
      </c>
    </row>
    <row r="230" spans="1:22" ht="25.5" x14ac:dyDescent="0.25">
      <c r="A230" s="31" t="s">
        <v>39</v>
      </c>
      <c r="B230" s="18" t="s">
        <v>472</v>
      </c>
      <c r="C230" s="44" t="s">
        <v>385</v>
      </c>
      <c r="D230" s="5">
        <v>0.72273793428384625</v>
      </c>
      <c r="E230" s="5">
        <v>0</v>
      </c>
      <c r="F230" s="5">
        <v>0.72273793428384625</v>
      </c>
      <c r="G230" s="5">
        <f t="shared" si="26"/>
        <v>12.409648596906667</v>
      </c>
      <c r="H230" s="5">
        <f t="shared" si="27"/>
        <v>12.409648596906667</v>
      </c>
      <c r="I230" s="5">
        <f t="shared" si="22"/>
        <v>7.8638278799999997</v>
      </c>
      <c r="J230" s="5">
        <v>0</v>
      </c>
      <c r="K230" s="5">
        <v>0</v>
      </c>
      <c r="L230" s="5">
        <v>0</v>
      </c>
      <c r="M230" s="5">
        <v>7.2125744899999997</v>
      </c>
      <c r="N230" s="5">
        <v>12.409648596906667</v>
      </c>
      <c r="O230" s="9">
        <v>0.65125338999999993</v>
      </c>
      <c r="P230" s="5">
        <v>0</v>
      </c>
      <c r="Q230" s="22" t="s">
        <v>429</v>
      </c>
      <c r="R230" s="12">
        <v>0.30268</v>
      </c>
      <c r="S230" s="12">
        <f t="shared" si="23"/>
        <v>4.5458207169066673</v>
      </c>
      <c r="T230" s="5">
        <f t="shared" si="24"/>
        <v>-4.5458207169066673</v>
      </c>
      <c r="U230" s="10">
        <f t="shared" si="25"/>
        <v>-36.631341181085475</v>
      </c>
      <c r="V230" s="23" t="s">
        <v>532</v>
      </c>
    </row>
    <row r="231" spans="1:22" ht="25.5" x14ac:dyDescent="0.25">
      <c r="A231" s="31" t="s">
        <v>39</v>
      </c>
      <c r="B231" s="18" t="s">
        <v>386</v>
      </c>
      <c r="C231" s="44" t="s">
        <v>387</v>
      </c>
      <c r="D231" s="5">
        <v>7.6786498558515201E-2</v>
      </c>
      <c r="E231" s="5">
        <v>0</v>
      </c>
      <c r="F231" s="5">
        <v>7.6786498558515201E-2</v>
      </c>
      <c r="G231" s="5">
        <f t="shared" si="26"/>
        <v>1.31844949448</v>
      </c>
      <c r="H231" s="5">
        <f t="shared" si="27"/>
        <v>1.31844949448</v>
      </c>
      <c r="I231" s="5">
        <f t="shared" si="22"/>
        <v>0.70022691999999997</v>
      </c>
      <c r="J231" s="5">
        <v>4.9745629999999999E-2</v>
      </c>
      <c r="K231" s="5">
        <v>0</v>
      </c>
      <c r="L231" s="5">
        <v>0</v>
      </c>
      <c r="M231" s="5">
        <v>5.6003999999999998E-2</v>
      </c>
      <c r="N231" s="5">
        <v>1.2687038644799999</v>
      </c>
      <c r="O231" s="9">
        <v>0.64422292000000003</v>
      </c>
      <c r="P231" s="5">
        <v>0</v>
      </c>
      <c r="Q231" s="22" t="s">
        <v>429</v>
      </c>
      <c r="R231" s="12">
        <v>7.3529999999999998E-2</v>
      </c>
      <c r="S231" s="12">
        <f t="shared" si="23"/>
        <v>0.61822257448000006</v>
      </c>
      <c r="T231" s="5">
        <f t="shared" si="24"/>
        <v>-0.61822257448000006</v>
      </c>
      <c r="U231" s="10">
        <f t="shared" si="25"/>
        <v>-46.890121849060939</v>
      </c>
      <c r="V231" s="23" t="s">
        <v>530</v>
      </c>
    </row>
    <row r="232" spans="1:22" ht="25.5" x14ac:dyDescent="0.25">
      <c r="A232" s="31" t="s">
        <v>39</v>
      </c>
      <c r="B232" s="18" t="s">
        <v>388</v>
      </c>
      <c r="C232" s="44" t="s">
        <v>389</v>
      </c>
      <c r="D232" s="5">
        <v>8.1952198261606393E-2</v>
      </c>
      <c r="E232" s="5">
        <v>0</v>
      </c>
      <c r="F232" s="5">
        <v>8.1952198261606393E-2</v>
      </c>
      <c r="G232" s="5">
        <f t="shared" si="26"/>
        <v>1.4071462613600001</v>
      </c>
      <c r="H232" s="5">
        <f t="shared" si="27"/>
        <v>1.4071462613600001</v>
      </c>
      <c r="I232" s="5">
        <f t="shared" si="22"/>
        <v>9.3882629999999995E-2</v>
      </c>
      <c r="J232" s="5">
        <v>4.9745629999999999E-2</v>
      </c>
      <c r="K232" s="5">
        <v>9.3882629999999995E-2</v>
      </c>
      <c r="L232" s="5">
        <v>0</v>
      </c>
      <c r="M232" s="5">
        <v>0</v>
      </c>
      <c r="N232" s="5">
        <v>1.35740063136</v>
      </c>
      <c r="O232" s="9">
        <v>0</v>
      </c>
      <c r="P232" s="5">
        <v>0</v>
      </c>
      <c r="Q232" s="22" t="s">
        <v>429</v>
      </c>
      <c r="R232" s="12">
        <v>7.6490000000000002E-2</v>
      </c>
      <c r="S232" s="12">
        <f t="shared" si="23"/>
        <v>1.3132636313600001</v>
      </c>
      <c r="T232" s="5">
        <f t="shared" si="24"/>
        <v>-1.3132636313600001</v>
      </c>
      <c r="U232" s="10">
        <f t="shared" si="25"/>
        <v>-93.328154110343661</v>
      </c>
      <c r="V232" s="23" t="s">
        <v>532</v>
      </c>
    </row>
    <row r="233" spans="1:22" ht="25.5" x14ac:dyDescent="0.25">
      <c r="A233" s="31" t="s">
        <v>39</v>
      </c>
      <c r="B233" s="18" t="s">
        <v>390</v>
      </c>
      <c r="C233" s="44" t="s">
        <v>391</v>
      </c>
      <c r="D233" s="5">
        <v>5.7128423052646392E-2</v>
      </c>
      <c r="E233" s="5">
        <v>0</v>
      </c>
      <c r="F233" s="5">
        <v>5.7128423052646392E-2</v>
      </c>
      <c r="G233" s="5">
        <f t="shared" si="26"/>
        <v>0.98091385735999992</v>
      </c>
      <c r="H233" s="5">
        <f t="shared" si="27"/>
        <v>0.98091385735999992</v>
      </c>
      <c r="I233" s="5">
        <f t="shared" si="22"/>
        <v>0.51084479000000005</v>
      </c>
      <c r="J233" s="5">
        <v>4.9745629999999999E-2</v>
      </c>
      <c r="K233" s="5">
        <v>0</v>
      </c>
      <c r="L233" s="5">
        <v>0</v>
      </c>
      <c r="M233" s="5">
        <v>3.1288000000000003E-2</v>
      </c>
      <c r="N233" s="5">
        <v>0</v>
      </c>
      <c r="O233" s="9">
        <v>0.47955679000000007</v>
      </c>
      <c r="P233" s="5">
        <v>0.93116822735999993</v>
      </c>
      <c r="Q233" s="22" t="s">
        <v>429</v>
      </c>
      <c r="R233" s="12">
        <v>5.5309999999999998E-2</v>
      </c>
      <c r="S233" s="12">
        <f t="shared" si="23"/>
        <v>0.47006906735999987</v>
      </c>
      <c r="T233" s="5">
        <f t="shared" si="24"/>
        <v>0.46109916000000006</v>
      </c>
      <c r="U233" s="10">
        <f t="shared" si="25"/>
        <v>926.91390178393567</v>
      </c>
      <c r="V233" s="23" t="s">
        <v>532</v>
      </c>
    </row>
    <row r="234" spans="1:22" ht="25.5" x14ac:dyDescent="0.25">
      <c r="A234" s="31" t="s">
        <v>39</v>
      </c>
      <c r="B234" s="18" t="s">
        <v>392</v>
      </c>
      <c r="C234" s="44" t="s">
        <v>393</v>
      </c>
      <c r="D234" s="5">
        <v>5.8763961820927996E-2</v>
      </c>
      <c r="E234" s="5">
        <v>0</v>
      </c>
      <c r="F234" s="5">
        <v>5.8763961820927996E-2</v>
      </c>
      <c r="G234" s="5">
        <f t="shared" si="26"/>
        <v>1.0089965972000001</v>
      </c>
      <c r="H234" s="5">
        <f t="shared" si="27"/>
        <v>1.0089965972000001</v>
      </c>
      <c r="I234" s="5">
        <f t="shared" si="22"/>
        <v>0.60808574000000004</v>
      </c>
      <c r="J234" s="5">
        <v>4.9745629999999999E-2</v>
      </c>
      <c r="K234" s="5">
        <v>0</v>
      </c>
      <c r="L234" s="5">
        <v>0</v>
      </c>
      <c r="M234" s="5">
        <v>1.7188999999999999E-2</v>
      </c>
      <c r="N234" s="5">
        <v>0</v>
      </c>
      <c r="O234" s="9">
        <v>0.59089674000000003</v>
      </c>
      <c r="P234" s="5">
        <v>0.95925096720000003</v>
      </c>
      <c r="Q234" s="22" t="s">
        <v>429</v>
      </c>
      <c r="R234" s="12">
        <v>5.7759999999999999E-2</v>
      </c>
      <c r="S234" s="12">
        <f t="shared" si="23"/>
        <v>0.40091085720000008</v>
      </c>
      <c r="T234" s="5">
        <f t="shared" si="24"/>
        <v>0.55834011000000006</v>
      </c>
      <c r="U234" s="10">
        <f t="shared" si="25"/>
        <v>1122.3902682506987</v>
      </c>
      <c r="V234" s="23" t="s">
        <v>532</v>
      </c>
    </row>
    <row r="235" spans="1:22" ht="25.5" x14ac:dyDescent="0.25">
      <c r="A235" s="31" t="s">
        <v>39</v>
      </c>
      <c r="B235" s="18" t="s">
        <v>394</v>
      </c>
      <c r="C235" s="44" t="s">
        <v>395</v>
      </c>
      <c r="D235" s="5">
        <v>4.5496913691756805E-2</v>
      </c>
      <c r="E235" s="5">
        <v>0</v>
      </c>
      <c r="F235" s="5">
        <v>4.5496913691756805E-2</v>
      </c>
      <c r="G235" s="5">
        <f t="shared" si="26"/>
        <v>0.78119700706999995</v>
      </c>
      <c r="H235" s="5">
        <f t="shared" si="27"/>
        <v>0.78119700706999995</v>
      </c>
      <c r="I235" s="5">
        <f t="shared" si="22"/>
        <v>0.71566094999999996</v>
      </c>
      <c r="J235" s="5">
        <v>4.3029969950000004E-2</v>
      </c>
      <c r="K235" s="5">
        <v>0.71566094999999996</v>
      </c>
      <c r="L235" s="5">
        <v>0.73816703711999998</v>
      </c>
      <c r="M235" s="5">
        <v>0</v>
      </c>
      <c r="N235" s="5">
        <v>0</v>
      </c>
      <c r="O235" s="9">
        <v>0</v>
      </c>
      <c r="P235" s="5">
        <v>0</v>
      </c>
      <c r="Q235" s="22" t="s">
        <v>429</v>
      </c>
      <c r="R235" s="12">
        <v>3.82E-3</v>
      </c>
      <c r="S235" s="12">
        <f t="shared" si="23"/>
        <v>6.5536057069999987E-2</v>
      </c>
      <c r="T235" s="5">
        <f t="shared" si="24"/>
        <v>-6.5536057069999987E-2</v>
      </c>
      <c r="U235" s="10">
        <f t="shared" si="25"/>
        <v>-8.3891843513076338</v>
      </c>
      <c r="V235" s="23" t="s">
        <v>530</v>
      </c>
    </row>
    <row r="236" spans="1:22" x14ac:dyDescent="0.25">
      <c r="A236" s="31" t="s">
        <v>39</v>
      </c>
      <c r="B236" s="32" t="s">
        <v>132</v>
      </c>
      <c r="C236" s="33" t="s">
        <v>133</v>
      </c>
      <c r="D236" s="5">
        <v>0</v>
      </c>
      <c r="E236" s="5">
        <v>0</v>
      </c>
      <c r="F236" s="5">
        <v>0</v>
      </c>
      <c r="G236" s="5">
        <f t="shared" si="26"/>
        <v>0</v>
      </c>
      <c r="H236" s="5">
        <f t="shared" si="27"/>
        <v>0</v>
      </c>
      <c r="I236" s="5">
        <f t="shared" si="22"/>
        <v>0</v>
      </c>
      <c r="J236" s="5">
        <v>0</v>
      </c>
      <c r="K236" s="5">
        <v>0.25372009000000001</v>
      </c>
      <c r="L236" s="5">
        <v>0</v>
      </c>
      <c r="M236" s="5">
        <v>-0.25372009000000001</v>
      </c>
      <c r="N236" s="5">
        <v>0</v>
      </c>
      <c r="O236" s="9">
        <v>0</v>
      </c>
      <c r="P236" s="5">
        <v>0</v>
      </c>
      <c r="Q236" s="22" t="s">
        <v>429</v>
      </c>
      <c r="R236" s="12">
        <v>0</v>
      </c>
      <c r="S236" s="12">
        <f t="shared" si="23"/>
        <v>0</v>
      </c>
      <c r="T236" s="5">
        <f t="shared" si="24"/>
        <v>0</v>
      </c>
      <c r="U236" s="10">
        <v>0</v>
      </c>
      <c r="V236" s="19" t="s">
        <v>429</v>
      </c>
    </row>
    <row r="237" spans="1:22" ht="25.5" x14ac:dyDescent="0.25">
      <c r="A237" s="37" t="s">
        <v>39</v>
      </c>
      <c r="B237" s="42" t="s">
        <v>130</v>
      </c>
      <c r="C237" s="33" t="s">
        <v>131</v>
      </c>
      <c r="D237" s="5">
        <v>0</v>
      </c>
      <c r="E237" s="5">
        <v>0</v>
      </c>
      <c r="F237" s="5">
        <v>0</v>
      </c>
      <c r="G237" s="5">
        <f t="shared" si="26"/>
        <v>0</v>
      </c>
      <c r="H237" s="5">
        <f t="shared" si="27"/>
        <v>0</v>
      </c>
      <c r="I237" s="5">
        <f t="shared" si="22"/>
        <v>0.23897837</v>
      </c>
      <c r="J237" s="5">
        <v>0</v>
      </c>
      <c r="K237" s="5">
        <v>0.23897837</v>
      </c>
      <c r="L237" s="5">
        <v>0</v>
      </c>
      <c r="M237" s="5">
        <v>0</v>
      </c>
      <c r="N237" s="5">
        <v>0</v>
      </c>
      <c r="O237" s="9">
        <v>0</v>
      </c>
      <c r="P237" s="5">
        <v>0</v>
      </c>
      <c r="Q237" s="22" t="s">
        <v>429</v>
      </c>
      <c r="R237" s="12">
        <v>-1.392E-2</v>
      </c>
      <c r="S237" s="12">
        <f t="shared" si="23"/>
        <v>-0.23897837</v>
      </c>
      <c r="T237" s="5">
        <f t="shared" si="24"/>
        <v>0.23897837</v>
      </c>
      <c r="U237" s="10">
        <v>100</v>
      </c>
      <c r="V237" s="19" t="s">
        <v>492</v>
      </c>
    </row>
    <row r="238" spans="1:22" ht="25.5" x14ac:dyDescent="0.25">
      <c r="A238" s="31" t="s">
        <v>39</v>
      </c>
      <c r="B238" s="32" t="s">
        <v>473</v>
      </c>
      <c r="C238" s="33" t="s">
        <v>474</v>
      </c>
      <c r="D238" s="5">
        <v>0</v>
      </c>
      <c r="E238" s="5">
        <v>0</v>
      </c>
      <c r="F238" s="5">
        <v>0</v>
      </c>
      <c r="G238" s="5">
        <f t="shared" si="26"/>
        <v>0</v>
      </c>
      <c r="H238" s="5">
        <f t="shared" si="27"/>
        <v>0</v>
      </c>
      <c r="I238" s="5">
        <f t="shared" si="22"/>
        <v>1.040985E-2</v>
      </c>
      <c r="J238" s="5">
        <v>0</v>
      </c>
      <c r="K238" s="5">
        <v>0</v>
      </c>
      <c r="L238" s="5">
        <v>0</v>
      </c>
      <c r="M238" s="5">
        <v>1.040985E-2</v>
      </c>
      <c r="N238" s="5">
        <v>0</v>
      </c>
      <c r="O238" s="9">
        <v>0</v>
      </c>
      <c r="P238" s="5">
        <v>0</v>
      </c>
      <c r="Q238" s="22" t="s">
        <v>429</v>
      </c>
      <c r="R238" s="12">
        <v>-6.0999999999999997E-4</v>
      </c>
      <c r="S238" s="12">
        <f t="shared" si="23"/>
        <v>-1.040985E-2</v>
      </c>
      <c r="T238" s="5">
        <f t="shared" si="24"/>
        <v>1.040985E-2</v>
      </c>
      <c r="U238" s="10">
        <v>100</v>
      </c>
      <c r="V238" s="19" t="s">
        <v>492</v>
      </c>
    </row>
    <row r="239" spans="1:22" ht="25.5" x14ac:dyDescent="0.25">
      <c r="A239" s="46" t="s">
        <v>39</v>
      </c>
      <c r="B239" s="32" t="s">
        <v>475</v>
      </c>
      <c r="C239" s="33" t="s">
        <v>476</v>
      </c>
      <c r="D239" s="5">
        <v>0</v>
      </c>
      <c r="E239" s="5">
        <v>0</v>
      </c>
      <c r="F239" s="5">
        <v>0</v>
      </c>
      <c r="G239" s="5">
        <f t="shared" si="26"/>
        <v>0</v>
      </c>
      <c r="H239" s="5">
        <f t="shared" si="27"/>
        <v>0</v>
      </c>
      <c r="I239" s="5">
        <f t="shared" si="22"/>
        <v>8.8971299999999996E-3</v>
      </c>
      <c r="J239" s="5">
        <v>0</v>
      </c>
      <c r="K239" s="5">
        <v>0</v>
      </c>
      <c r="L239" s="5">
        <v>0</v>
      </c>
      <c r="M239" s="5">
        <v>8.8971299999999996E-3</v>
      </c>
      <c r="N239" s="5">
        <v>0</v>
      </c>
      <c r="O239" s="9">
        <v>0</v>
      </c>
      <c r="P239" s="5">
        <v>0</v>
      </c>
      <c r="Q239" s="22" t="s">
        <v>429</v>
      </c>
      <c r="R239" s="12">
        <v>-5.1999999999999995E-4</v>
      </c>
      <c r="S239" s="12">
        <f t="shared" si="23"/>
        <v>-8.8971299999999996E-3</v>
      </c>
      <c r="T239" s="5">
        <f t="shared" si="24"/>
        <v>8.8971299999999996E-3</v>
      </c>
      <c r="U239" s="10">
        <v>100</v>
      </c>
      <c r="V239" s="19" t="s">
        <v>492</v>
      </c>
    </row>
    <row r="240" spans="1:22" ht="25.5" x14ac:dyDescent="0.25">
      <c r="A240" s="31" t="s">
        <v>39</v>
      </c>
      <c r="B240" s="32" t="s">
        <v>477</v>
      </c>
      <c r="C240" s="33" t="s">
        <v>478</v>
      </c>
      <c r="D240" s="5">
        <v>0</v>
      </c>
      <c r="E240" s="5">
        <v>0</v>
      </c>
      <c r="F240" s="5">
        <v>0</v>
      </c>
      <c r="G240" s="5">
        <f t="shared" si="26"/>
        <v>0</v>
      </c>
      <c r="H240" s="5">
        <f t="shared" si="27"/>
        <v>0</v>
      </c>
      <c r="I240" s="5">
        <f t="shared" si="22"/>
        <v>3.2006999999999999E-3</v>
      </c>
      <c r="J240" s="5">
        <v>0</v>
      </c>
      <c r="K240" s="5">
        <v>0</v>
      </c>
      <c r="L240" s="5">
        <v>0</v>
      </c>
      <c r="M240" s="5">
        <v>3.2006999999999999E-3</v>
      </c>
      <c r="N240" s="5">
        <v>0</v>
      </c>
      <c r="O240" s="9">
        <v>0</v>
      </c>
      <c r="P240" s="5">
        <v>0</v>
      </c>
      <c r="Q240" s="22" t="s">
        <v>429</v>
      </c>
      <c r="R240" s="12">
        <v>-1.9000000000000001E-4</v>
      </c>
      <c r="S240" s="12">
        <f t="shared" si="23"/>
        <v>-3.2006999999999999E-3</v>
      </c>
      <c r="T240" s="5">
        <f t="shared" si="24"/>
        <v>3.2006999999999999E-3</v>
      </c>
      <c r="U240" s="10">
        <v>100</v>
      </c>
      <c r="V240" s="19" t="s">
        <v>492</v>
      </c>
    </row>
    <row r="241" spans="1:22" ht="35.25" customHeight="1" x14ac:dyDescent="0.25">
      <c r="A241" s="31" t="s">
        <v>39</v>
      </c>
      <c r="B241" s="42" t="s">
        <v>399</v>
      </c>
      <c r="C241" s="33" t="s">
        <v>400</v>
      </c>
      <c r="D241" s="5">
        <v>0</v>
      </c>
      <c r="E241" s="5">
        <v>0</v>
      </c>
      <c r="F241" s="5">
        <v>0</v>
      </c>
      <c r="G241" s="5">
        <f t="shared" si="26"/>
        <v>0</v>
      </c>
      <c r="H241" s="5">
        <f t="shared" si="27"/>
        <v>0</v>
      </c>
      <c r="I241" s="5">
        <f t="shared" si="22"/>
        <v>3.2129193800000007</v>
      </c>
      <c r="J241" s="5">
        <v>0</v>
      </c>
      <c r="K241" s="5">
        <v>1.5470089699999998</v>
      </c>
      <c r="L241" s="5">
        <v>0</v>
      </c>
      <c r="M241" s="5">
        <v>1.6659104100000008</v>
      </c>
      <c r="N241" s="5">
        <v>0</v>
      </c>
      <c r="O241" s="9">
        <v>0</v>
      </c>
      <c r="P241" s="5">
        <v>0</v>
      </c>
      <c r="Q241" s="22" t="s">
        <v>429</v>
      </c>
      <c r="R241" s="12">
        <v>-0.26807999999999998</v>
      </c>
      <c r="S241" s="12">
        <f t="shared" si="23"/>
        <v>-3.2129193800000007</v>
      </c>
      <c r="T241" s="5">
        <f t="shared" si="24"/>
        <v>3.2129193800000007</v>
      </c>
      <c r="U241" s="10">
        <v>100</v>
      </c>
      <c r="V241" s="19" t="s">
        <v>494</v>
      </c>
    </row>
    <row r="242" spans="1:22" x14ac:dyDescent="0.25">
      <c r="A242" s="31" t="s">
        <v>39</v>
      </c>
      <c r="B242" s="42" t="s">
        <v>401</v>
      </c>
      <c r="C242" s="33" t="s">
        <v>402</v>
      </c>
      <c r="D242" s="5">
        <v>0</v>
      </c>
      <c r="E242" s="5">
        <v>0</v>
      </c>
      <c r="F242" s="5">
        <v>0</v>
      </c>
      <c r="G242" s="5">
        <f t="shared" si="26"/>
        <v>0</v>
      </c>
      <c r="H242" s="5">
        <f t="shared" si="27"/>
        <v>0</v>
      </c>
      <c r="I242" s="5">
        <f t="shared" si="22"/>
        <v>-2.692191E-2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9">
        <v>-2.692191E-2</v>
      </c>
      <c r="P242" s="5">
        <v>0</v>
      </c>
      <c r="Q242" s="22" t="s">
        <v>429</v>
      </c>
      <c r="R242" s="12">
        <v>0</v>
      </c>
      <c r="S242" s="12">
        <f t="shared" si="23"/>
        <v>2.692191E-2</v>
      </c>
      <c r="T242" s="5">
        <f t="shared" si="24"/>
        <v>-2.692191E-2</v>
      </c>
      <c r="U242" s="10">
        <v>100</v>
      </c>
      <c r="V242" s="5" t="s">
        <v>429</v>
      </c>
    </row>
    <row r="243" spans="1:22" x14ac:dyDescent="0.25">
      <c r="A243" s="31" t="s">
        <v>39</v>
      </c>
      <c r="B243" s="42" t="s">
        <v>403</v>
      </c>
      <c r="C243" s="33" t="s">
        <v>404</v>
      </c>
      <c r="D243" s="5">
        <v>0</v>
      </c>
      <c r="E243" s="5">
        <v>0</v>
      </c>
      <c r="F243" s="5">
        <v>0</v>
      </c>
      <c r="G243" s="5">
        <f t="shared" si="26"/>
        <v>0</v>
      </c>
      <c r="H243" s="5">
        <f t="shared" si="27"/>
        <v>0</v>
      </c>
      <c r="I243" s="5">
        <f t="shared" si="22"/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9">
        <v>0</v>
      </c>
      <c r="P243" s="5">
        <v>0</v>
      </c>
      <c r="Q243" s="22" t="s">
        <v>429</v>
      </c>
      <c r="R243" s="12">
        <v>0</v>
      </c>
      <c r="S243" s="12">
        <f t="shared" si="23"/>
        <v>0</v>
      </c>
      <c r="T243" s="5">
        <f t="shared" si="24"/>
        <v>0</v>
      </c>
      <c r="U243" s="10">
        <v>0</v>
      </c>
      <c r="V243" s="5" t="s">
        <v>429</v>
      </c>
    </row>
    <row r="244" spans="1:22" x14ac:dyDescent="0.25">
      <c r="A244" s="31" t="s">
        <v>39</v>
      </c>
      <c r="B244" s="42" t="s">
        <v>405</v>
      </c>
      <c r="C244" s="33" t="s">
        <v>406</v>
      </c>
      <c r="D244" s="5">
        <v>0</v>
      </c>
      <c r="E244" s="5">
        <v>0</v>
      </c>
      <c r="F244" s="5">
        <v>0</v>
      </c>
      <c r="G244" s="5">
        <f t="shared" si="26"/>
        <v>0</v>
      </c>
      <c r="H244" s="5">
        <f t="shared" si="27"/>
        <v>0</v>
      </c>
      <c r="I244" s="5">
        <f t="shared" si="22"/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9">
        <v>0</v>
      </c>
      <c r="P244" s="5">
        <v>0</v>
      </c>
      <c r="Q244" s="22" t="s">
        <v>429</v>
      </c>
      <c r="R244" s="12">
        <v>0</v>
      </c>
      <c r="S244" s="12">
        <f t="shared" si="23"/>
        <v>0</v>
      </c>
      <c r="T244" s="5">
        <f t="shared" si="24"/>
        <v>0</v>
      </c>
      <c r="U244" s="10">
        <v>0</v>
      </c>
      <c r="V244" s="5" t="s">
        <v>429</v>
      </c>
    </row>
    <row r="245" spans="1:22" ht="38.25" x14ac:dyDescent="0.25">
      <c r="A245" s="31" t="s">
        <v>39</v>
      </c>
      <c r="B245" s="32" t="s">
        <v>396</v>
      </c>
      <c r="C245" s="44" t="s">
        <v>397</v>
      </c>
      <c r="D245" s="5">
        <v>0.18070628524107868</v>
      </c>
      <c r="E245" s="5">
        <v>0</v>
      </c>
      <c r="F245" s="5">
        <v>0.18070628524107868</v>
      </c>
      <c r="G245" s="5">
        <f t="shared" si="26"/>
        <v>3.102786491089947</v>
      </c>
      <c r="H245" s="5">
        <f t="shared" si="27"/>
        <v>3.102786491089947</v>
      </c>
      <c r="I245" s="5">
        <f t="shared" si="22"/>
        <v>0</v>
      </c>
      <c r="J245" s="5">
        <v>0.14753218560000003</v>
      </c>
      <c r="K245" s="5">
        <v>0</v>
      </c>
      <c r="L245" s="5">
        <v>0.98508476849664894</v>
      </c>
      <c r="M245" s="5">
        <v>0</v>
      </c>
      <c r="N245" s="5">
        <v>0.98508476849664894</v>
      </c>
      <c r="O245" s="9">
        <v>0</v>
      </c>
      <c r="P245" s="5">
        <v>0.98508476849664894</v>
      </c>
      <c r="Q245" s="22" t="s">
        <v>429</v>
      </c>
      <c r="R245" s="12">
        <v>0.18071000000000001</v>
      </c>
      <c r="S245" s="12">
        <f t="shared" si="23"/>
        <v>3.102786491089947</v>
      </c>
      <c r="T245" s="5">
        <f t="shared" si="24"/>
        <v>-2.1177017225932979</v>
      </c>
      <c r="U245" s="10">
        <f t="shared" si="25"/>
        <v>-100</v>
      </c>
      <c r="V245" s="23" t="s">
        <v>536</v>
      </c>
    </row>
    <row r="246" spans="1:22" ht="25.5" x14ac:dyDescent="0.25">
      <c r="A246" s="31" t="s">
        <v>39</v>
      </c>
      <c r="B246" s="32" t="s">
        <v>398</v>
      </c>
      <c r="C246" s="44" t="s">
        <v>273</v>
      </c>
      <c r="D246" s="5">
        <v>8.6040629484991998E-2</v>
      </c>
      <c r="E246" s="5">
        <v>0</v>
      </c>
      <c r="F246" s="5">
        <v>8.6040629484991998E-2</v>
      </c>
      <c r="G246" s="5">
        <f t="shared" si="26"/>
        <v>1.4773459733000003</v>
      </c>
      <c r="H246" s="5">
        <f t="shared" si="27"/>
        <v>1.4773459733000003</v>
      </c>
      <c r="I246" s="5">
        <f t="shared" si="22"/>
        <v>7.0629529999999996E-2</v>
      </c>
      <c r="J246" s="5">
        <v>0.16592535530000035</v>
      </c>
      <c r="K246" s="5">
        <v>0</v>
      </c>
      <c r="L246" s="5">
        <v>0</v>
      </c>
      <c r="M246" s="5">
        <v>0</v>
      </c>
      <c r="N246" s="5">
        <v>0</v>
      </c>
      <c r="O246" s="9">
        <v>7.0629529999999996E-2</v>
      </c>
      <c r="P246" s="5">
        <v>1.3114206179999999</v>
      </c>
      <c r="Q246" s="22" t="s">
        <v>429</v>
      </c>
      <c r="R246" s="12">
        <v>8.6040000000000005E-2</v>
      </c>
      <c r="S246" s="12">
        <f t="shared" si="23"/>
        <v>1.4067164433000003</v>
      </c>
      <c r="T246" s="5">
        <f t="shared" si="24"/>
        <v>-9.5295825300000359E-2</v>
      </c>
      <c r="U246" s="10">
        <f t="shared" si="25"/>
        <v>-57.432949369131265</v>
      </c>
      <c r="V246" s="23" t="s">
        <v>532</v>
      </c>
    </row>
    <row r="247" spans="1:22" ht="26.25" x14ac:dyDescent="0.25">
      <c r="A247" s="31" t="s">
        <v>39</v>
      </c>
      <c r="B247" s="42" t="s">
        <v>408</v>
      </c>
      <c r="C247" s="33" t="s">
        <v>409</v>
      </c>
      <c r="D247" s="5">
        <v>0</v>
      </c>
      <c r="E247" s="5">
        <v>0</v>
      </c>
      <c r="F247" s="5">
        <v>0</v>
      </c>
      <c r="G247" s="5">
        <f t="shared" si="26"/>
        <v>0</v>
      </c>
      <c r="H247" s="5">
        <f t="shared" si="27"/>
        <v>0</v>
      </c>
      <c r="I247" s="5">
        <f t="shared" si="22"/>
        <v>5.826713E-2</v>
      </c>
      <c r="J247" s="5">
        <v>0</v>
      </c>
      <c r="K247" s="5">
        <v>0</v>
      </c>
      <c r="L247" s="5">
        <v>0</v>
      </c>
      <c r="M247" s="5">
        <v>5.826713E-2</v>
      </c>
      <c r="N247" s="5">
        <v>0</v>
      </c>
      <c r="O247" s="9">
        <v>0</v>
      </c>
      <c r="P247" s="5">
        <v>0</v>
      </c>
      <c r="Q247" s="22" t="s">
        <v>429</v>
      </c>
      <c r="R247" s="12">
        <v>-3.3899999999999998E-3</v>
      </c>
      <c r="S247" s="12">
        <f t="shared" si="23"/>
        <v>-5.826713E-2</v>
      </c>
      <c r="T247" s="5">
        <f t="shared" si="24"/>
        <v>5.826713E-2</v>
      </c>
      <c r="U247" s="10">
        <v>100</v>
      </c>
      <c r="V247" s="19" t="s">
        <v>494</v>
      </c>
    </row>
    <row r="248" spans="1:22" x14ac:dyDescent="0.25">
      <c r="A248" s="31" t="s">
        <v>39</v>
      </c>
      <c r="B248" s="42" t="s">
        <v>410</v>
      </c>
      <c r="C248" s="33" t="s">
        <v>411</v>
      </c>
      <c r="D248" s="5">
        <v>0</v>
      </c>
      <c r="E248" s="5">
        <v>0</v>
      </c>
      <c r="F248" s="5">
        <v>0</v>
      </c>
      <c r="G248" s="5">
        <f t="shared" si="26"/>
        <v>0</v>
      </c>
      <c r="H248" s="5">
        <f t="shared" si="27"/>
        <v>0</v>
      </c>
      <c r="I248" s="5">
        <f t="shared" si="22"/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9">
        <v>0</v>
      </c>
      <c r="P248" s="5">
        <v>0</v>
      </c>
      <c r="Q248" s="22" t="s">
        <v>429</v>
      </c>
      <c r="R248" s="12">
        <v>0</v>
      </c>
      <c r="S248" s="12">
        <f t="shared" si="23"/>
        <v>0</v>
      </c>
      <c r="T248" s="5">
        <f t="shared" si="24"/>
        <v>0</v>
      </c>
      <c r="U248" s="10">
        <v>0</v>
      </c>
      <c r="V248" s="5" t="s">
        <v>429</v>
      </c>
    </row>
    <row r="249" spans="1:22" x14ac:dyDescent="0.25">
      <c r="A249" s="31" t="s">
        <v>39</v>
      </c>
      <c r="B249" s="42" t="s">
        <v>412</v>
      </c>
      <c r="C249" s="33" t="s">
        <v>413</v>
      </c>
      <c r="D249" s="5">
        <v>0</v>
      </c>
      <c r="E249" s="5">
        <v>0</v>
      </c>
      <c r="F249" s="5">
        <v>0</v>
      </c>
      <c r="G249" s="5">
        <f t="shared" si="26"/>
        <v>0</v>
      </c>
      <c r="H249" s="5">
        <f t="shared" si="27"/>
        <v>0</v>
      </c>
      <c r="I249" s="5">
        <f t="shared" si="22"/>
        <v>0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 s="9">
        <v>0</v>
      </c>
      <c r="P249" s="5">
        <v>0</v>
      </c>
      <c r="Q249" s="22" t="s">
        <v>429</v>
      </c>
      <c r="R249" s="12">
        <v>0</v>
      </c>
      <c r="S249" s="12">
        <f t="shared" si="23"/>
        <v>0</v>
      </c>
      <c r="T249" s="5">
        <f t="shared" si="24"/>
        <v>0</v>
      </c>
      <c r="U249" s="10">
        <v>0</v>
      </c>
      <c r="V249" s="5" t="s">
        <v>429</v>
      </c>
    </row>
    <row r="250" spans="1:22" ht="26.25" x14ac:dyDescent="0.25">
      <c r="A250" s="31" t="s">
        <v>39</v>
      </c>
      <c r="B250" s="42" t="s">
        <v>414</v>
      </c>
      <c r="C250" s="33" t="s">
        <v>415</v>
      </c>
      <c r="D250" s="5">
        <v>0</v>
      </c>
      <c r="E250" s="5">
        <v>0</v>
      </c>
      <c r="F250" s="5">
        <v>0</v>
      </c>
      <c r="G250" s="5">
        <f t="shared" si="26"/>
        <v>0</v>
      </c>
      <c r="H250" s="5">
        <f t="shared" si="27"/>
        <v>0</v>
      </c>
      <c r="I250" s="5">
        <f t="shared" si="22"/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9">
        <v>0</v>
      </c>
      <c r="P250" s="5">
        <v>0</v>
      </c>
      <c r="Q250" s="22" t="s">
        <v>429</v>
      </c>
      <c r="R250" s="12">
        <v>0</v>
      </c>
      <c r="S250" s="12">
        <f t="shared" si="23"/>
        <v>0</v>
      </c>
      <c r="T250" s="5">
        <f t="shared" si="24"/>
        <v>0</v>
      </c>
      <c r="U250" s="10">
        <v>0</v>
      </c>
      <c r="V250" s="5" t="s">
        <v>429</v>
      </c>
    </row>
    <row r="251" spans="1:22" x14ac:dyDescent="0.25">
      <c r="A251" s="31" t="s">
        <v>39</v>
      </c>
      <c r="B251" s="42" t="s">
        <v>416</v>
      </c>
      <c r="C251" s="33" t="s">
        <v>417</v>
      </c>
      <c r="D251" s="5">
        <v>0</v>
      </c>
      <c r="E251" s="5">
        <v>0</v>
      </c>
      <c r="F251" s="5">
        <v>0</v>
      </c>
      <c r="G251" s="5">
        <f t="shared" si="26"/>
        <v>0</v>
      </c>
      <c r="H251" s="5">
        <f t="shared" si="27"/>
        <v>0</v>
      </c>
      <c r="I251" s="5">
        <f t="shared" si="22"/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9">
        <v>0</v>
      </c>
      <c r="P251" s="5">
        <v>0</v>
      </c>
      <c r="Q251" s="22" t="s">
        <v>429</v>
      </c>
      <c r="R251" s="12">
        <v>0</v>
      </c>
      <c r="S251" s="12">
        <f t="shared" si="23"/>
        <v>0</v>
      </c>
      <c r="T251" s="5">
        <f t="shared" si="24"/>
        <v>0</v>
      </c>
      <c r="U251" s="10">
        <v>0</v>
      </c>
      <c r="V251" s="5" t="s">
        <v>429</v>
      </c>
    </row>
    <row r="252" spans="1:22" x14ac:dyDescent="0.25">
      <c r="A252" s="31" t="s">
        <v>39</v>
      </c>
      <c r="B252" s="42" t="s">
        <v>418</v>
      </c>
      <c r="C252" s="33" t="s">
        <v>419</v>
      </c>
      <c r="D252" s="5">
        <v>0</v>
      </c>
      <c r="E252" s="5">
        <v>0</v>
      </c>
      <c r="F252" s="5">
        <v>0</v>
      </c>
      <c r="G252" s="5">
        <f t="shared" si="26"/>
        <v>0</v>
      </c>
      <c r="H252" s="5">
        <f t="shared" si="27"/>
        <v>0</v>
      </c>
      <c r="I252" s="5">
        <f t="shared" si="22"/>
        <v>0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 s="9">
        <v>0</v>
      </c>
      <c r="P252" s="5">
        <v>0</v>
      </c>
      <c r="Q252" s="22" t="s">
        <v>429</v>
      </c>
      <c r="R252" s="12">
        <v>0</v>
      </c>
      <c r="S252" s="12">
        <f t="shared" si="23"/>
        <v>0</v>
      </c>
      <c r="T252" s="5">
        <f t="shared" si="24"/>
        <v>0</v>
      </c>
      <c r="U252" s="10">
        <v>0</v>
      </c>
      <c r="V252" s="5" t="s">
        <v>429</v>
      </c>
    </row>
    <row r="253" spans="1:22" ht="26.25" x14ac:dyDescent="0.25">
      <c r="A253" s="31" t="s">
        <v>39</v>
      </c>
      <c r="B253" s="42" t="s">
        <v>420</v>
      </c>
      <c r="C253" s="33" t="s">
        <v>421</v>
      </c>
      <c r="D253" s="5">
        <v>0</v>
      </c>
      <c r="E253" s="5">
        <v>0</v>
      </c>
      <c r="F253" s="5">
        <v>0</v>
      </c>
      <c r="G253" s="5">
        <f t="shared" si="26"/>
        <v>0</v>
      </c>
      <c r="H253" s="5">
        <f t="shared" si="27"/>
        <v>0</v>
      </c>
      <c r="I253" s="5">
        <f t="shared" si="22"/>
        <v>0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9">
        <v>0</v>
      </c>
      <c r="P253" s="5">
        <v>0</v>
      </c>
      <c r="Q253" s="22" t="s">
        <v>429</v>
      </c>
      <c r="R253" s="12">
        <v>0</v>
      </c>
      <c r="S253" s="12">
        <f t="shared" si="23"/>
        <v>0</v>
      </c>
      <c r="T253" s="5">
        <f t="shared" si="24"/>
        <v>0</v>
      </c>
      <c r="U253" s="10">
        <v>0</v>
      </c>
      <c r="V253" s="5" t="s">
        <v>429</v>
      </c>
    </row>
    <row r="254" spans="1:22" ht="26.25" x14ac:dyDescent="0.25">
      <c r="A254" s="37" t="s">
        <v>39</v>
      </c>
      <c r="B254" s="42" t="s">
        <v>422</v>
      </c>
      <c r="C254" s="33" t="s">
        <v>423</v>
      </c>
      <c r="D254" s="5">
        <v>0</v>
      </c>
      <c r="E254" s="5">
        <v>0</v>
      </c>
      <c r="F254" s="5">
        <v>0</v>
      </c>
      <c r="G254" s="5">
        <f t="shared" si="26"/>
        <v>0</v>
      </c>
      <c r="H254" s="5">
        <f t="shared" si="27"/>
        <v>0</v>
      </c>
      <c r="I254" s="5">
        <f t="shared" si="22"/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9">
        <v>0</v>
      </c>
      <c r="P254" s="5">
        <v>0</v>
      </c>
      <c r="Q254" s="22" t="s">
        <v>429</v>
      </c>
      <c r="R254" s="12">
        <v>0</v>
      </c>
      <c r="S254" s="12">
        <f t="shared" si="23"/>
        <v>0</v>
      </c>
      <c r="T254" s="5">
        <f t="shared" si="24"/>
        <v>0</v>
      </c>
      <c r="U254" s="10">
        <v>0</v>
      </c>
      <c r="V254" s="5" t="s">
        <v>429</v>
      </c>
    </row>
    <row r="255" spans="1:22" ht="25.5" x14ac:dyDescent="0.25">
      <c r="A255" s="46" t="s">
        <v>39</v>
      </c>
      <c r="B255" s="56" t="s">
        <v>479</v>
      </c>
      <c r="C255" s="33" t="s">
        <v>480</v>
      </c>
      <c r="D255" s="5">
        <v>0</v>
      </c>
      <c r="E255" s="5">
        <v>0</v>
      </c>
      <c r="F255" s="5">
        <v>0</v>
      </c>
      <c r="G255" s="5">
        <f t="shared" si="26"/>
        <v>0</v>
      </c>
      <c r="H255" s="5">
        <f t="shared" si="27"/>
        <v>0</v>
      </c>
      <c r="I255" s="5">
        <f t="shared" si="22"/>
        <v>0.95331467999999997</v>
      </c>
      <c r="J255" s="5">
        <v>0</v>
      </c>
      <c r="K255" s="5">
        <v>0</v>
      </c>
      <c r="L255" s="5">
        <v>0</v>
      </c>
      <c r="M255" s="5">
        <v>0.95331467999999997</v>
      </c>
      <c r="N255" s="5">
        <v>0</v>
      </c>
      <c r="O255" s="9">
        <v>0</v>
      </c>
      <c r="P255" s="5">
        <v>0</v>
      </c>
      <c r="Q255" s="22" t="s">
        <v>429</v>
      </c>
      <c r="R255" s="12">
        <v>-5.552E-2</v>
      </c>
      <c r="S255" s="12">
        <f t="shared" si="23"/>
        <v>-0.95331467999999997</v>
      </c>
      <c r="T255" s="5">
        <f t="shared" si="24"/>
        <v>0.95331467999999997</v>
      </c>
      <c r="U255" s="10">
        <v>100</v>
      </c>
      <c r="V255" s="19" t="s">
        <v>494</v>
      </c>
    </row>
    <row r="256" spans="1:22" ht="26.25" x14ac:dyDescent="0.25">
      <c r="A256" s="46" t="s">
        <v>39</v>
      </c>
      <c r="B256" s="42" t="s">
        <v>481</v>
      </c>
      <c r="C256" s="33" t="s">
        <v>482</v>
      </c>
      <c r="D256" s="5">
        <v>0</v>
      </c>
      <c r="E256" s="5">
        <v>0</v>
      </c>
      <c r="F256" s="5">
        <v>0</v>
      </c>
      <c r="G256" s="5">
        <f t="shared" si="26"/>
        <v>0</v>
      </c>
      <c r="H256" s="5">
        <f t="shared" si="27"/>
        <v>0</v>
      </c>
      <c r="I256" s="5">
        <f t="shared" si="22"/>
        <v>0.53577136000000003</v>
      </c>
      <c r="J256" s="5">
        <v>0</v>
      </c>
      <c r="K256" s="5">
        <v>0</v>
      </c>
      <c r="L256" s="5">
        <v>0</v>
      </c>
      <c r="M256" s="5">
        <v>0.53577136000000003</v>
      </c>
      <c r="N256" s="5">
        <v>0</v>
      </c>
      <c r="O256" s="9">
        <v>0</v>
      </c>
      <c r="P256" s="5">
        <v>0</v>
      </c>
      <c r="Q256" s="22" t="s">
        <v>429</v>
      </c>
      <c r="R256" s="12">
        <v>-3.1199999999999999E-2</v>
      </c>
      <c r="S256" s="12">
        <f t="shared" si="23"/>
        <v>-0.53577136000000003</v>
      </c>
      <c r="T256" s="5">
        <f t="shared" si="24"/>
        <v>0.53577136000000003</v>
      </c>
      <c r="U256" s="10">
        <v>100</v>
      </c>
      <c r="V256" s="19" t="s">
        <v>494</v>
      </c>
    </row>
    <row r="257" spans="1:22" ht="25.5" x14ac:dyDescent="0.25">
      <c r="A257" s="46" t="s">
        <v>39</v>
      </c>
      <c r="B257" s="42" t="s">
        <v>483</v>
      </c>
      <c r="C257" s="33" t="s">
        <v>484</v>
      </c>
      <c r="D257" s="5">
        <v>0</v>
      </c>
      <c r="E257" s="5">
        <v>0</v>
      </c>
      <c r="F257" s="5">
        <v>0</v>
      </c>
      <c r="G257" s="5">
        <f t="shared" si="26"/>
        <v>0</v>
      </c>
      <c r="H257" s="5">
        <f t="shared" si="27"/>
        <v>0</v>
      </c>
      <c r="I257" s="5">
        <f t="shared" si="22"/>
        <v>1.7377E-2</v>
      </c>
      <c r="J257" s="5">
        <v>0</v>
      </c>
      <c r="K257" s="5">
        <v>0</v>
      </c>
      <c r="L257" s="5">
        <v>0</v>
      </c>
      <c r="M257" s="5">
        <v>1.7377E-2</v>
      </c>
      <c r="N257" s="5">
        <v>0</v>
      </c>
      <c r="O257" s="9">
        <v>0</v>
      </c>
      <c r="P257" s="5">
        <v>0</v>
      </c>
      <c r="Q257" s="22" t="s">
        <v>429</v>
      </c>
      <c r="R257" s="12">
        <v>-1.01E-3</v>
      </c>
      <c r="S257" s="12">
        <f t="shared" si="23"/>
        <v>-1.7377E-2</v>
      </c>
      <c r="T257" s="5">
        <f t="shared" si="24"/>
        <v>1.7377E-2</v>
      </c>
      <c r="U257" s="10">
        <v>100</v>
      </c>
      <c r="V257" s="19" t="s">
        <v>494</v>
      </c>
    </row>
    <row r="258" spans="1:22" ht="25.5" x14ac:dyDescent="0.25">
      <c r="A258" s="46" t="s">
        <v>39</v>
      </c>
      <c r="B258" s="42" t="s">
        <v>485</v>
      </c>
      <c r="C258" s="33" t="s">
        <v>486</v>
      </c>
      <c r="D258" s="5">
        <v>0</v>
      </c>
      <c r="E258" s="5">
        <v>0</v>
      </c>
      <c r="F258" s="5">
        <v>0</v>
      </c>
      <c r="G258" s="5">
        <f t="shared" si="26"/>
        <v>0</v>
      </c>
      <c r="H258" s="5">
        <f t="shared" si="27"/>
        <v>0</v>
      </c>
      <c r="I258" s="5">
        <f t="shared" si="22"/>
        <v>0.49088074999999998</v>
      </c>
      <c r="J258" s="5">
        <v>0</v>
      </c>
      <c r="K258" s="5">
        <v>0</v>
      </c>
      <c r="L258" s="5">
        <v>0</v>
      </c>
      <c r="M258" s="5">
        <v>1.6989000000000001E-2</v>
      </c>
      <c r="N258" s="5">
        <v>0</v>
      </c>
      <c r="O258" s="9">
        <v>0.47389175</v>
      </c>
      <c r="P258" s="5">
        <v>0</v>
      </c>
      <c r="Q258" s="22" t="s">
        <v>429</v>
      </c>
      <c r="R258" s="12">
        <v>-9.8999999999999999E-4</v>
      </c>
      <c r="S258" s="12">
        <f t="shared" si="23"/>
        <v>-0.49088074999999998</v>
      </c>
      <c r="T258" s="5">
        <f t="shared" si="24"/>
        <v>0.49088074999999998</v>
      </c>
      <c r="U258" s="10">
        <v>100</v>
      </c>
      <c r="V258" s="19" t="s">
        <v>494</v>
      </c>
    </row>
    <row r="259" spans="1:22" x14ac:dyDescent="0.25">
      <c r="A259" s="46" t="s">
        <v>39</v>
      </c>
      <c r="B259" s="18" t="s">
        <v>522</v>
      </c>
      <c r="C259" s="33" t="s">
        <v>523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 s="5">
        <f t="shared" si="22"/>
        <v>7.0064139999999997E-2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9">
        <v>7.0064139999999997E-2</v>
      </c>
      <c r="P259" s="5">
        <v>0</v>
      </c>
      <c r="Q259" s="22" t="s">
        <v>429</v>
      </c>
      <c r="R259" s="12"/>
      <c r="S259" s="12">
        <f t="shared" si="23"/>
        <v>-7.0064139999999997E-2</v>
      </c>
      <c r="T259" s="5">
        <f t="shared" si="24"/>
        <v>7.0064139999999997E-2</v>
      </c>
      <c r="U259" s="10">
        <v>100</v>
      </c>
      <c r="V259" s="19" t="s">
        <v>493</v>
      </c>
    </row>
    <row r="260" spans="1:22" s="17" customFormat="1" ht="29.25" customHeight="1" x14ac:dyDescent="0.25">
      <c r="A260" s="28" t="s">
        <v>40</v>
      </c>
      <c r="B260" s="29" t="s">
        <v>134</v>
      </c>
      <c r="C260" s="30" t="s">
        <v>51</v>
      </c>
      <c r="D260" s="13">
        <f>D261</f>
        <v>0</v>
      </c>
      <c r="E260" s="13">
        <v>0</v>
      </c>
      <c r="F260" s="13">
        <f>F261</f>
        <v>0</v>
      </c>
      <c r="G260" s="13">
        <f t="shared" si="26"/>
        <v>0</v>
      </c>
      <c r="H260" s="13">
        <f t="shared" si="27"/>
        <v>0</v>
      </c>
      <c r="I260" s="13">
        <f t="shared" si="22"/>
        <v>4.2000000000000003E-2</v>
      </c>
      <c r="J260" s="13">
        <v>0</v>
      </c>
      <c r="K260" s="13">
        <v>0</v>
      </c>
      <c r="L260" s="13">
        <v>0</v>
      </c>
      <c r="M260" s="13">
        <v>4.2000000000000003E-2</v>
      </c>
      <c r="N260" s="13">
        <v>0</v>
      </c>
      <c r="O260" s="15">
        <v>0</v>
      </c>
      <c r="P260" s="13">
        <v>0</v>
      </c>
      <c r="Q260" s="21" t="s">
        <v>429</v>
      </c>
      <c r="R260" s="14">
        <f>R261</f>
        <v>-2.4499999999999999E-3</v>
      </c>
      <c r="S260" s="14">
        <f t="shared" si="23"/>
        <v>-4.2000000000000003E-2</v>
      </c>
      <c r="T260" s="13">
        <f t="shared" si="24"/>
        <v>4.2000000000000003E-2</v>
      </c>
      <c r="U260" s="16">
        <v>100</v>
      </c>
      <c r="V260" s="13" t="s">
        <v>429</v>
      </c>
    </row>
    <row r="261" spans="1:22" ht="24" customHeight="1" x14ac:dyDescent="0.25">
      <c r="A261" s="31" t="s">
        <v>40</v>
      </c>
      <c r="B261" s="32" t="s">
        <v>487</v>
      </c>
      <c r="C261" s="33" t="s">
        <v>488</v>
      </c>
      <c r="D261" s="5">
        <v>0</v>
      </c>
      <c r="E261" s="5">
        <v>0</v>
      </c>
      <c r="F261" s="5">
        <v>0</v>
      </c>
      <c r="G261" s="5">
        <f t="shared" si="26"/>
        <v>0</v>
      </c>
      <c r="H261" s="5">
        <f t="shared" si="27"/>
        <v>0</v>
      </c>
      <c r="I261" s="5">
        <f t="shared" si="22"/>
        <v>4.2000000000000003E-2</v>
      </c>
      <c r="J261" s="5">
        <v>0</v>
      </c>
      <c r="K261" s="5">
        <v>0</v>
      </c>
      <c r="L261" s="5">
        <v>0</v>
      </c>
      <c r="M261" s="5">
        <v>4.2000000000000003E-2</v>
      </c>
      <c r="N261" s="5">
        <v>0</v>
      </c>
      <c r="O261" s="9">
        <v>0</v>
      </c>
      <c r="P261" s="5">
        <v>0</v>
      </c>
      <c r="Q261" s="22" t="s">
        <v>429</v>
      </c>
      <c r="R261" s="12">
        <f>ROUND(S261/17.17,5)</f>
        <v>-2.4499999999999999E-3</v>
      </c>
      <c r="S261" s="12">
        <f t="shared" si="23"/>
        <v>-4.2000000000000003E-2</v>
      </c>
      <c r="T261" s="5">
        <f t="shared" si="24"/>
        <v>4.2000000000000003E-2</v>
      </c>
      <c r="U261" s="10">
        <v>100</v>
      </c>
      <c r="V261" s="58" t="s">
        <v>499</v>
      </c>
    </row>
    <row r="262" spans="1:22" s="17" customFormat="1" ht="25.5" customHeight="1" x14ac:dyDescent="0.25">
      <c r="A262" s="28" t="s">
        <v>41</v>
      </c>
      <c r="B262" s="29" t="s">
        <v>135</v>
      </c>
      <c r="C262" s="30" t="s">
        <v>51</v>
      </c>
      <c r="D262" s="13">
        <f>D263+D264+D265</f>
        <v>1.9981330462911997</v>
      </c>
      <c r="E262" s="13">
        <v>0</v>
      </c>
      <c r="F262" s="13">
        <f>F263+F264+F265</f>
        <v>1.9981330462911997</v>
      </c>
      <c r="G262" s="13">
        <f t="shared" si="26"/>
        <v>34.308603130000002</v>
      </c>
      <c r="H262" s="13">
        <f t="shared" si="27"/>
        <v>34.308603130000002</v>
      </c>
      <c r="I262" s="13">
        <f t="shared" si="22"/>
        <v>16.764440669999999</v>
      </c>
      <c r="J262" s="13">
        <v>0</v>
      </c>
      <c r="K262" s="13">
        <v>1.52962917</v>
      </c>
      <c r="L262" s="13">
        <v>8.8079758000000012</v>
      </c>
      <c r="M262" s="13">
        <v>14.608772829999999</v>
      </c>
      <c r="N262" s="13">
        <v>25.50062733</v>
      </c>
      <c r="O262" s="15">
        <v>0.62603867000000002</v>
      </c>
      <c r="P262" s="13">
        <v>0</v>
      </c>
      <c r="Q262" s="21" t="s">
        <v>429</v>
      </c>
      <c r="R262" s="14">
        <f>R263+R264+R265</f>
        <v>1.06114</v>
      </c>
      <c r="S262" s="14">
        <f t="shared" si="23"/>
        <v>17.544162460000003</v>
      </c>
      <c r="T262" s="13">
        <f t="shared" si="24"/>
        <v>-17.544162460000003</v>
      </c>
      <c r="U262" s="16">
        <f t="shared" si="25"/>
        <v>-51.136335669286112</v>
      </c>
      <c r="V262" s="13" t="s">
        <v>429</v>
      </c>
    </row>
    <row r="263" spans="1:22" ht="165.75" x14ac:dyDescent="0.25">
      <c r="A263" s="31" t="s">
        <v>41</v>
      </c>
      <c r="B263" s="49" t="s">
        <v>424</v>
      </c>
      <c r="C263" s="44" t="s">
        <v>425</v>
      </c>
      <c r="D263" s="5">
        <v>0.42424946636799993</v>
      </c>
      <c r="E263" s="5">
        <v>0</v>
      </c>
      <c r="F263" s="5">
        <v>0.42424946636799993</v>
      </c>
      <c r="G263" s="5">
        <f t="shared" si="26"/>
        <v>7.2845032000000005</v>
      </c>
      <c r="H263" s="5">
        <f t="shared" si="27"/>
        <v>7.2845032000000005</v>
      </c>
      <c r="I263" s="5">
        <f t="shared" si="22"/>
        <v>0.94098334000000006</v>
      </c>
      <c r="J263" s="5">
        <v>0</v>
      </c>
      <c r="K263" s="5">
        <v>4.9612499999999997E-2</v>
      </c>
      <c r="L263" s="5">
        <v>7.1184232000000005</v>
      </c>
      <c r="M263" s="5">
        <v>0.26533216999999998</v>
      </c>
      <c r="N263" s="5">
        <v>0.16608000000000001</v>
      </c>
      <c r="O263" s="9">
        <v>0.62603867000000002</v>
      </c>
      <c r="P263" s="5">
        <v>0</v>
      </c>
      <c r="Q263" s="22" t="s">
        <v>429</v>
      </c>
      <c r="R263" s="12">
        <v>0.38612000000000002</v>
      </c>
      <c r="S263" s="12">
        <f t="shared" si="23"/>
        <v>6.3435198600000007</v>
      </c>
      <c r="T263" s="5">
        <f t="shared" si="24"/>
        <v>-6.3435198600000007</v>
      </c>
      <c r="U263" s="10">
        <f t="shared" si="25"/>
        <v>-87.082395131626825</v>
      </c>
      <c r="V263" s="18" t="s">
        <v>495</v>
      </c>
    </row>
    <row r="264" spans="1:22" ht="51" x14ac:dyDescent="0.25">
      <c r="A264" s="31" t="s">
        <v>41</v>
      </c>
      <c r="B264" s="49" t="s">
        <v>426</v>
      </c>
      <c r="C264" s="44" t="s">
        <v>427</v>
      </c>
      <c r="D264" s="5">
        <v>1.5738835799231998</v>
      </c>
      <c r="E264" s="5">
        <v>0</v>
      </c>
      <c r="F264" s="5">
        <v>1.5738835799231998</v>
      </c>
      <c r="G264" s="5">
        <f t="shared" si="26"/>
        <v>27.024099929999998</v>
      </c>
      <c r="H264" s="5">
        <f t="shared" si="27"/>
        <v>27.024099929999998</v>
      </c>
      <c r="I264" s="5">
        <f t="shared" si="22"/>
        <v>15.82345733</v>
      </c>
      <c r="J264" s="5">
        <v>0</v>
      </c>
      <c r="K264" s="5">
        <v>1.4800166699999999</v>
      </c>
      <c r="L264" s="5">
        <v>1.6895526000000001</v>
      </c>
      <c r="M264" s="5">
        <v>14.343440660000001</v>
      </c>
      <c r="N264" s="5">
        <v>25.334547329999999</v>
      </c>
      <c r="O264" s="9">
        <v>0</v>
      </c>
      <c r="P264" s="5">
        <v>0</v>
      </c>
      <c r="Q264" s="22" t="s">
        <v>429</v>
      </c>
      <c r="R264" s="12">
        <v>1.5739099999999999</v>
      </c>
      <c r="S264" s="12">
        <f t="shared" si="23"/>
        <v>11.200642599999998</v>
      </c>
      <c r="T264" s="5">
        <f t="shared" si="24"/>
        <v>-11.200642599999998</v>
      </c>
      <c r="U264" s="10">
        <f t="shared" si="25"/>
        <v>-41.446866422980989</v>
      </c>
      <c r="V264" s="18" t="s">
        <v>496</v>
      </c>
    </row>
    <row r="265" spans="1:22" ht="76.5" x14ac:dyDescent="0.25">
      <c r="A265" s="31" t="s">
        <v>41</v>
      </c>
      <c r="B265" s="49" t="s">
        <v>524</v>
      </c>
      <c r="C265" s="33" t="s">
        <v>136</v>
      </c>
      <c r="D265" s="5">
        <v>0</v>
      </c>
      <c r="E265" s="5">
        <v>0</v>
      </c>
      <c r="F265" s="5">
        <v>0</v>
      </c>
      <c r="G265" s="5">
        <f>H265</f>
        <v>0</v>
      </c>
      <c r="H265" s="5">
        <f t="shared" si="27"/>
        <v>0</v>
      </c>
      <c r="I265" s="5">
        <f t="shared" si="22"/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9">
        <v>0</v>
      </c>
      <c r="P265" s="5">
        <v>0</v>
      </c>
      <c r="Q265" s="22" t="s">
        <v>429</v>
      </c>
      <c r="R265" s="12">
        <v>-0.89888999999999997</v>
      </c>
      <c r="S265" s="12">
        <f t="shared" si="23"/>
        <v>0</v>
      </c>
      <c r="T265" s="5">
        <f t="shared" si="24"/>
        <v>0</v>
      </c>
      <c r="U265" s="10">
        <v>0</v>
      </c>
      <c r="V265" s="19" t="s">
        <v>497</v>
      </c>
    </row>
    <row r="488" spans="3:3" x14ac:dyDescent="0.25">
      <c r="C488" s="3" t="s">
        <v>428</v>
      </c>
    </row>
  </sheetData>
  <autoFilter ref="A16:BP265" xr:uid="{00000000-0009-0000-0000-000000000000}"/>
  <mergeCells count="29">
    <mergeCell ref="V111:V121"/>
    <mergeCell ref="A10:T10"/>
    <mergeCell ref="A11:V11"/>
    <mergeCell ref="A12:A15"/>
    <mergeCell ref="B12:B15"/>
    <mergeCell ref="C12:C15"/>
    <mergeCell ref="D12:D15"/>
    <mergeCell ref="E12:E15"/>
    <mergeCell ref="T12:U14"/>
    <mergeCell ref="V12:V15"/>
    <mergeCell ref="F13:F15"/>
    <mergeCell ref="G13:G15"/>
    <mergeCell ref="H13:I14"/>
    <mergeCell ref="J13:K14"/>
    <mergeCell ref="V25:V96"/>
    <mergeCell ref="A4:V4"/>
    <mergeCell ref="A5:V5"/>
    <mergeCell ref="A6:V6"/>
    <mergeCell ref="A7:V7"/>
    <mergeCell ref="A8:V8"/>
    <mergeCell ref="A9:V9"/>
    <mergeCell ref="L13:M14"/>
    <mergeCell ref="H12:Q12"/>
    <mergeCell ref="R12:S12"/>
    <mergeCell ref="N13:O14"/>
    <mergeCell ref="F12:G12"/>
    <mergeCell ref="P13:Q14"/>
    <mergeCell ref="R13:R15"/>
    <mergeCell ref="S13:S1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50" orientation="portrait" r:id="rId1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 </vt:lpstr>
      <vt:lpstr>'12квОсв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Беленова С.Н.</cp:lastModifiedBy>
  <cp:lastPrinted>2019-12-11T12:17:37Z</cp:lastPrinted>
  <dcterms:created xsi:type="dcterms:W3CDTF">2009-07-27T10:10:26Z</dcterms:created>
  <dcterms:modified xsi:type="dcterms:W3CDTF">2020-11-11T14:56:51Z</dcterms:modified>
</cp:coreProperties>
</file>