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20" yWindow="-120" windowWidth="29040" windowHeight="15840" tabRatio="796"/>
  </bookViews>
  <sheets>
    <sheet name="20квФп" sheetId="20" r:id="rId1"/>
  </sheets>
  <definedNames>
    <definedName name="Z_500C2F4F_1743_499A_A051_20565DBF52B2_.wvu.PrintArea" localSheetId="0" hidden="1">'20квФп'!$A$1:$H$457</definedName>
    <definedName name="_xlnm.Print_Area" localSheetId="0">'20квФп'!$A$1:$H$457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2" i="20" l="1"/>
  <c r="E404" i="20" l="1"/>
  <c r="E398" i="20"/>
  <c r="E385" i="20"/>
  <c r="E397" i="20" l="1"/>
  <c r="E382" i="20"/>
  <c r="E302" i="20"/>
  <c r="E281" i="20"/>
  <c r="E268" i="20"/>
  <c r="E252" i="20"/>
  <c r="E233" i="20"/>
  <c r="E227" i="20"/>
  <c r="E220" i="20"/>
  <c r="E244" i="20" s="1"/>
  <c r="E209" i="20"/>
  <c r="E208" i="20" s="1"/>
  <c r="E241" i="20" s="1"/>
  <c r="E242" i="20" s="1"/>
  <c r="E201" i="20"/>
  <c r="E188" i="20"/>
  <c r="E183" i="20"/>
  <c r="E240" i="20" s="1"/>
  <c r="E165" i="20"/>
  <c r="E248" i="20" l="1"/>
  <c r="E104" i="20" l="1"/>
  <c r="E71" i="20"/>
  <c r="F365" i="20" l="1"/>
  <c r="D122" i="20"/>
  <c r="D35" i="20"/>
  <c r="D29" i="20"/>
  <c r="D106" i="20"/>
  <c r="E101" i="20"/>
  <c r="E95" i="20"/>
  <c r="E93" i="20"/>
  <c r="E87" i="20"/>
  <c r="E85" i="20"/>
  <c r="D59" i="20"/>
  <c r="D70" i="20"/>
  <c r="D68" i="20" s="1"/>
  <c r="D69" i="20"/>
  <c r="E68" i="20"/>
  <c r="D67" i="20"/>
  <c r="E60" i="20"/>
  <c r="E54" i="20"/>
  <c r="E53" i="20" s="1"/>
  <c r="E36" i="20"/>
  <c r="E21" i="20"/>
  <c r="E79" i="20" l="1"/>
  <c r="E94" i="20"/>
  <c r="E107" i="20" l="1"/>
  <c r="E158" i="20" s="1"/>
  <c r="E338" i="20"/>
  <c r="E137" i="20" l="1"/>
  <c r="E374" i="20"/>
  <c r="E373" i="20" s="1"/>
  <c r="D425" i="20"/>
  <c r="D404" i="20"/>
  <c r="D397" i="20" s="1"/>
  <c r="D385" i="20"/>
  <c r="D382" i="20" s="1"/>
  <c r="D380" i="20"/>
  <c r="D374" i="20" s="1"/>
  <c r="D373" i="20" s="1"/>
  <c r="D342" i="20"/>
  <c r="D339" i="20"/>
  <c r="D338" i="20" s="1"/>
  <c r="D281" i="20"/>
  <c r="D252" i="20"/>
  <c r="D234" i="20"/>
  <c r="D233" i="20" s="1"/>
  <c r="D227" i="20"/>
  <c r="D220" i="20" s="1"/>
  <c r="D209" i="20"/>
  <c r="D208" i="20"/>
  <c r="D241" i="20" s="1"/>
  <c r="D242" i="20" s="1"/>
  <c r="D183" i="20"/>
  <c r="D165" i="20"/>
  <c r="D104" i="20"/>
  <c r="D101" i="20" s="1"/>
  <c r="D100" i="20"/>
  <c r="D97" i="20"/>
  <c r="D71" i="20"/>
  <c r="D65" i="20"/>
  <c r="D60" i="20" s="1"/>
  <c r="F60" i="20" s="1"/>
  <c r="G60" i="20" s="1"/>
  <c r="D54" i="20"/>
  <c r="D53" i="20" s="1"/>
  <c r="D52" i="20"/>
  <c r="D36" i="20"/>
  <c r="D93" i="20"/>
  <c r="D21" i="20"/>
  <c r="D85" i="20"/>
  <c r="D95" i="20" l="1"/>
  <c r="D244" i="20"/>
  <c r="D51" i="20"/>
  <c r="D398" i="20"/>
  <c r="D240" i="20"/>
  <c r="E371" i="20"/>
  <c r="D372" i="20"/>
  <c r="D371" i="20" s="1"/>
  <c r="D79" i="20"/>
  <c r="D94" i="20"/>
  <c r="D87" i="20"/>
  <c r="D248" i="20" l="1"/>
  <c r="D250" i="20" s="1"/>
  <c r="D107" i="20"/>
  <c r="D158" i="20" s="1"/>
  <c r="D137" i="20" l="1"/>
  <c r="F404" i="20"/>
  <c r="F398" i="20" s="1"/>
  <c r="G404" i="20" l="1"/>
  <c r="G398" i="20" s="1"/>
  <c r="F380" i="20" l="1"/>
  <c r="G380" i="20" s="1"/>
  <c r="F385" i="20"/>
  <c r="G385" i="20" s="1"/>
  <c r="F425" i="20"/>
  <c r="G425" i="20" s="1"/>
  <c r="F342" i="20"/>
  <c r="G342" i="20" s="1"/>
  <c r="F347" i="20"/>
  <c r="G347" i="20" s="1"/>
  <c r="G365" i="20"/>
  <c r="F167" i="20"/>
  <c r="F168" i="20"/>
  <c r="F169" i="20"/>
  <c r="F170" i="20"/>
  <c r="F171" i="20"/>
  <c r="G171" i="20" s="1"/>
  <c r="F172" i="20"/>
  <c r="F173" i="20"/>
  <c r="G173" i="20" s="1"/>
  <c r="F174" i="20"/>
  <c r="G174" i="20" s="1"/>
  <c r="F175" i="20"/>
  <c r="F177" i="20"/>
  <c r="F178" i="20"/>
  <c r="F180" i="20"/>
  <c r="F181" i="20"/>
  <c r="F184" i="20"/>
  <c r="F186" i="20"/>
  <c r="F187" i="20"/>
  <c r="F188" i="20"/>
  <c r="F189" i="20"/>
  <c r="F190" i="20"/>
  <c r="F191" i="20"/>
  <c r="F192" i="20"/>
  <c r="G192" i="20" s="1"/>
  <c r="F193" i="20"/>
  <c r="G193" i="20" s="1"/>
  <c r="F195" i="20"/>
  <c r="G195" i="20" s="1"/>
  <c r="F198" i="20"/>
  <c r="F199" i="20"/>
  <c r="F202" i="20"/>
  <c r="F203" i="20"/>
  <c r="F205" i="20"/>
  <c r="F206" i="20"/>
  <c r="F207" i="20"/>
  <c r="F214" i="20"/>
  <c r="F215" i="20"/>
  <c r="F216" i="20"/>
  <c r="F217" i="20"/>
  <c r="F218" i="20"/>
  <c r="F219" i="20"/>
  <c r="F221" i="20"/>
  <c r="F223" i="20"/>
  <c r="F224" i="20"/>
  <c r="F225" i="20"/>
  <c r="F226" i="20"/>
  <c r="F228" i="20"/>
  <c r="F229" i="20"/>
  <c r="F230" i="20"/>
  <c r="F231" i="20"/>
  <c r="F232" i="20"/>
  <c r="F235" i="20"/>
  <c r="F236" i="20"/>
  <c r="F237" i="20"/>
  <c r="F238" i="20"/>
  <c r="F239" i="20"/>
  <c r="F242" i="20"/>
  <c r="G242" i="20" s="1"/>
  <c r="F243" i="20"/>
  <c r="F245" i="20"/>
  <c r="F246" i="20"/>
  <c r="F247" i="20"/>
  <c r="F249" i="20"/>
  <c r="G249" i="20" s="1"/>
  <c r="F251" i="20"/>
  <c r="F254" i="20"/>
  <c r="F255" i="20"/>
  <c r="F256" i="20"/>
  <c r="F257" i="20"/>
  <c r="F258" i="20"/>
  <c r="F259" i="20"/>
  <c r="F260" i="20"/>
  <c r="F261" i="20"/>
  <c r="F262" i="20"/>
  <c r="F263" i="20"/>
  <c r="G263" i="20" s="1"/>
  <c r="F264" i="20"/>
  <c r="F265" i="20"/>
  <c r="F266" i="20"/>
  <c r="F267" i="20"/>
  <c r="G267" i="20" s="1"/>
  <c r="F268" i="20"/>
  <c r="G268" i="20" s="1"/>
  <c r="F269" i="20"/>
  <c r="F270" i="20"/>
  <c r="F271" i="20"/>
  <c r="F272" i="20"/>
  <c r="F273" i="20"/>
  <c r="F274" i="20"/>
  <c r="F275" i="20"/>
  <c r="F276" i="20"/>
  <c r="F277" i="20"/>
  <c r="F278" i="20"/>
  <c r="F279" i="20"/>
  <c r="G279" i="20" s="1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G295" i="20" s="1"/>
  <c r="F296" i="20"/>
  <c r="F297" i="20"/>
  <c r="G297" i="20" s="1"/>
  <c r="F298" i="20"/>
  <c r="F299" i="20"/>
  <c r="F300" i="20"/>
  <c r="F301" i="20"/>
  <c r="G301" i="20" s="1"/>
  <c r="F302" i="20"/>
  <c r="G302" i="20" s="1"/>
  <c r="F303" i="20"/>
  <c r="F304" i="20"/>
  <c r="F305" i="20"/>
  <c r="F306" i="20"/>
  <c r="F307" i="20"/>
  <c r="F308" i="20"/>
  <c r="F310" i="20"/>
  <c r="F311" i="20"/>
  <c r="F312" i="20"/>
  <c r="F313" i="20"/>
  <c r="F314" i="20"/>
  <c r="F315" i="20"/>
  <c r="F27" i="20"/>
  <c r="G27" i="20" s="1"/>
  <c r="F29" i="20"/>
  <c r="G29" i="20" s="1"/>
  <c r="F35" i="20"/>
  <c r="G35" i="20" s="1"/>
  <c r="F42" i="20"/>
  <c r="G42" i="20" s="1"/>
  <c r="F44" i="20"/>
  <c r="G44" i="20" s="1"/>
  <c r="F50" i="20"/>
  <c r="G50" i="20" s="1"/>
  <c r="F52" i="20"/>
  <c r="G52" i="20" s="1"/>
  <c r="F55" i="20"/>
  <c r="G55" i="20" s="1"/>
  <c r="F58" i="20"/>
  <c r="G58" i="20" s="1"/>
  <c r="F65" i="20"/>
  <c r="G65" i="20" s="1"/>
  <c r="F66" i="20"/>
  <c r="G66" i="20" s="1"/>
  <c r="F67" i="20"/>
  <c r="G67" i="20" s="1"/>
  <c r="F69" i="20"/>
  <c r="G69" i="20" s="1"/>
  <c r="F70" i="20"/>
  <c r="G70" i="20" s="1"/>
  <c r="F100" i="20"/>
  <c r="G100" i="20" s="1"/>
  <c r="F102" i="20"/>
  <c r="G102" i="20" s="1"/>
  <c r="F105" i="20"/>
  <c r="G105" i="20" s="1"/>
  <c r="F106" i="20"/>
  <c r="G106" i="20" s="1"/>
  <c r="F122" i="20"/>
  <c r="G122" i="20" s="1"/>
  <c r="F137" i="20"/>
  <c r="G137" i="20" s="1"/>
  <c r="F397" i="20" l="1"/>
  <c r="G397" i="20" s="1"/>
  <c r="F382" i="20"/>
  <c r="G382" i="20" s="1"/>
  <c r="F339" i="20"/>
  <c r="G339" i="20" s="1"/>
  <c r="F309" i="20"/>
  <c r="F234" i="20"/>
  <c r="F227" i="20"/>
  <c r="F213" i="20"/>
  <c r="G213" i="20" s="1"/>
  <c r="F212" i="20"/>
  <c r="G212" i="20" s="1"/>
  <c r="F210" i="20"/>
  <c r="F204" i="20"/>
  <c r="F201" i="20"/>
  <c r="F200" i="20"/>
  <c r="G200" i="20" s="1"/>
  <c r="F194" i="20"/>
  <c r="G194" i="20" s="1"/>
  <c r="F182" i="20"/>
  <c r="G182" i="20" s="1"/>
  <c r="F179" i="20"/>
  <c r="F176" i="20"/>
  <c r="F166" i="20"/>
  <c r="F93" i="20"/>
  <c r="G93" i="20" s="1"/>
  <c r="F87" i="20"/>
  <c r="G87" i="20" s="1"/>
  <c r="F73" i="20"/>
  <c r="G73" i="20" s="1"/>
  <c r="F68" i="20"/>
  <c r="G68" i="20" s="1"/>
  <c r="F21" i="20"/>
  <c r="G21" i="20" s="1"/>
  <c r="F54" i="20" l="1"/>
  <c r="G54" i="20" s="1"/>
  <c r="F233" i="20"/>
  <c r="F338" i="20"/>
  <c r="G338" i="20" s="1"/>
  <c r="F343" i="20"/>
  <c r="G343" i="20" s="1"/>
  <c r="F374" i="20"/>
  <c r="G374" i="20" s="1"/>
  <c r="F71" i="20"/>
  <c r="G71" i="20" s="1"/>
  <c r="F197" i="20"/>
  <c r="F196" i="20"/>
  <c r="G196" i="20" s="1"/>
  <c r="F220" i="20"/>
  <c r="F222" i="20"/>
  <c r="F252" i="20"/>
  <c r="G252" i="20" s="1"/>
  <c r="F253" i="20"/>
  <c r="F211" i="20"/>
  <c r="F95" i="20"/>
  <c r="G95" i="20" s="1"/>
  <c r="F97" i="20"/>
  <c r="G97" i="20" s="1"/>
  <c r="F185" i="20"/>
  <c r="F101" i="20"/>
  <c r="G101" i="20" s="1"/>
  <c r="F104" i="20"/>
  <c r="G104" i="20" s="1"/>
  <c r="F79" i="20"/>
  <c r="G79" i="20" s="1"/>
  <c r="F36" i="20"/>
  <c r="G36" i="20" s="1"/>
  <c r="F53" i="20" l="1"/>
  <c r="G53" i="20" s="1"/>
  <c r="F51" i="20"/>
  <c r="G51" i="20" s="1"/>
  <c r="F183" i="20"/>
  <c r="G183" i="20" s="1"/>
  <c r="F94" i="20"/>
  <c r="G94" i="20" s="1"/>
  <c r="F244" i="20"/>
  <c r="F209" i="20"/>
  <c r="G209" i="20" s="1"/>
  <c r="F165" i="20"/>
  <c r="G165" i="20" s="1"/>
  <c r="F59" i="20" l="1"/>
  <c r="G59" i="20" s="1"/>
  <c r="F373" i="20"/>
  <c r="G373" i="20" s="1"/>
  <c r="F107" i="20"/>
  <c r="G107" i="20" s="1"/>
  <c r="F248" i="20"/>
  <c r="G248" i="20" s="1"/>
  <c r="F240" i="20"/>
  <c r="G240" i="20" s="1"/>
  <c r="F208" i="20"/>
  <c r="G208" i="20" s="1"/>
  <c r="F241" i="20"/>
  <c r="G241" i="20" s="1"/>
  <c r="F250" i="20"/>
  <c r="G250" i="20" s="1"/>
  <c r="F371" i="20"/>
  <c r="G371" i="20" s="1"/>
  <c r="F372" i="20"/>
  <c r="G372" i="20" s="1"/>
  <c r="F158" i="20" l="1"/>
  <c r="G158" i="20" s="1"/>
</calcChain>
</file>

<file path=xl/sharedStrings.xml><?xml version="1.0" encoding="utf-8"?>
<sst xmlns="http://schemas.openxmlformats.org/spreadsheetml/2006/main" count="2575" uniqueCount="700">
  <si>
    <t>к приказу Минэнерго России</t>
  </si>
  <si>
    <t>МВт</t>
  </si>
  <si>
    <t>Причины отклонений</t>
  </si>
  <si>
    <t>%</t>
  </si>
  <si>
    <t>Факт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</si>
  <si>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</si>
  <si>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</si>
  <si>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</si>
  <si>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</si>
  <si>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</si>
  <si>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</si>
  <si>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</si>
  <si>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</si>
  <si>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</si>
  <si>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</si>
  <si>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</si>
  <si>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</si>
  <si>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</si>
  <si>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</si>
  <si>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</si>
  <si>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</si>
  <si>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</si>
  <si>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</si>
  <si>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</si>
  <si>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</si>
  <si>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</si>
  <si>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</si>
  <si>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</si>
  <si>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</si>
  <si>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</si>
  <si>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</si>
  <si>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 xml:space="preserve">                          полное наименование субъекта электроэнергетики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</si>
  <si>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</si>
  <si>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</si>
  <si>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</si>
  <si>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</si>
  <si>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</si>
  <si>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</si>
  <si>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</si>
  <si>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</si>
  <si>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</si>
  <si>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</si>
  <si>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</si>
  <si>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</si>
  <si>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</si>
  <si>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</si>
  <si>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</si>
  <si>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</si>
  <si>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</si>
  <si>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</si>
  <si>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</si>
  <si>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</si>
  <si>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</si>
  <si>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</si>
  <si>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</si>
  <si>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</si>
  <si>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</si>
  <si>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</si>
  <si>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</si>
  <si>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</si>
  <si>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</si>
  <si>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</si>
  <si>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</si>
  <si>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</si>
  <si>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</si>
  <si>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</si>
  <si>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</si>
  <si>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</si>
  <si>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</si>
  <si>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</si>
  <si>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</si>
  <si>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</si>
  <si>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</si>
  <si>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</si>
  <si>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</si>
  <si>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</si>
  <si>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</si>
  <si>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</si>
  <si>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</si>
  <si>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</si>
  <si>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</si>
  <si>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</si>
  <si>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</si>
  <si>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</si>
  <si>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</si>
  <si>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</si>
  <si>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</si>
  <si>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</si>
  <si>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</si>
  <si>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</si>
  <si>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</si>
  <si>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</si>
  <si>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</si>
  <si>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</si>
  <si>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</si>
  <si>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</si>
  <si>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</si>
  <si>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</si>
  <si>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</si>
  <si>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</si>
  <si>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</si>
  <si>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</si>
  <si>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</si>
  <si>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</si>
  <si>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</si>
  <si>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</si>
  <si>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</si>
  <si>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</si>
  <si>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</si>
  <si>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</si>
  <si>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</si>
  <si>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</si>
  <si>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</si>
  <si>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</si>
  <si>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</si>
  <si>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</si>
  <si>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</si>
  <si>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</si>
  <si>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</si>
  <si>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</si>
  <si>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</si>
  <si>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</si>
  <si>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</si>
  <si>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</si>
  <si>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</si>
  <si>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</si>
  <si>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</si>
  <si>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</si>
  <si>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</si>
  <si>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</si>
  <si>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</si>
  <si>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</si>
  <si>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</si>
  <si>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</si>
  <si>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</si>
  <si>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</si>
  <si>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</si>
  <si>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</si>
  <si>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</si>
  <si>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</si>
  <si>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</si>
  <si>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</si>
  <si>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</si>
  <si>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</si>
  <si>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</si>
  <si>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</si>
  <si>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</si>
  <si>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</si>
  <si>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</si>
  <si>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</si>
  <si>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</si>
  <si>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</si>
  <si>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</si>
  <si>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</si>
  <si>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</si>
  <si>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</si>
  <si>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</si>
  <si>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</si>
  <si>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</si>
  <si>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</si>
  <si>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</si>
  <si>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</si>
  <si>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</si>
  <si>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</si>
  <si>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</si>
  <si>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</si>
  <si>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</si>
  <si>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</si>
  <si>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</si>
  <si>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</si>
  <si>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</si>
  <si>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</si>
  <si>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</si>
  <si>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</si>
  <si>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</si>
  <si>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</si>
  <si>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</si>
  <si>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</si>
  <si>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</si>
  <si>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</si>
  <si>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</si>
  <si>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</si>
  <si>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</si>
  <si>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</si>
  <si>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</si>
  <si>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</si>
  <si>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</si>
  <si>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</si>
  <si>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</si>
  <si>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</si>
  <si>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</si>
  <si>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</si>
  <si>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</si>
  <si>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</si>
  <si>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</si>
  <si>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</si>
  <si>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</si>
  <si>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</si>
  <si>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</si>
  <si>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</si>
  <si>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</si>
  <si>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</si>
  <si>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</si>
  <si>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</si>
  <si>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</si>
  <si>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</si>
  <si>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</si>
  <si>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</si>
  <si>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</si>
  <si>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</si>
  <si>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</si>
  <si>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</si>
  <si>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</si>
  <si>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</si>
  <si>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</si>
  <si>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</si>
  <si>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</si>
  <si>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</si>
  <si>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</si>
  <si>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</si>
  <si>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</si>
  <si>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</si>
  <si>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</si>
  <si>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</si>
  <si>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</si>
  <si>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</si>
  <si>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</si>
  <si>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</si>
  <si>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</si>
  <si>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</si>
  <si>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</si>
  <si>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</si>
  <si>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</si>
  <si>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</si>
  <si>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</si>
  <si>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</si>
  <si>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</si>
  <si>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</si>
  <si>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</si>
  <si>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</si>
  <si>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</si>
  <si>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</si>
  <si>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</si>
  <si>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</si>
  <si>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</si>
  <si>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</si>
  <si>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</si>
  <si>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</si>
  <si>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</si>
  <si>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</si>
  <si>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</si>
  <si>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</si>
  <si>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</si>
  <si>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</si>
  <si>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</si>
  <si>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</si>
  <si>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</si>
  <si>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</si>
  <si>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</si>
  <si>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</si>
  <si>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</si>
  <si>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</si>
  <si>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</si>
  <si>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</si>
  <si>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</si>
  <si>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</si>
  <si>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</si>
  <si>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</si>
  <si>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</si>
  <si>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</si>
  <si>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</si>
  <si>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</si>
  <si>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</si>
  <si>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</si>
  <si>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</si>
  <si>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</si>
  <si>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</si>
  <si>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</si>
  <si>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</si>
  <si>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</si>
  <si>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</si>
  <si>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</si>
  <si>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</si>
  <si>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</si>
  <si>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</si>
  <si>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</si>
  <si>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</si>
  <si>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</si>
  <si>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</si>
  <si>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</si>
  <si>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</si>
  <si>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</si>
  <si>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</si>
  <si>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</si>
  <si>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</si>
  <si>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</si>
  <si>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</si>
  <si>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</si>
  <si>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</si>
  <si>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</si>
  <si>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</si>
  <si>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</si>
  <si>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</si>
  <si>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</si>
  <si>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</si>
  <si>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</si>
  <si>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</si>
  <si>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</si>
  <si>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</si>
  <si>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</si>
  <si>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</si>
  <si>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</si>
  <si>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</si>
  <si>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</si>
  <si>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</si>
  <si>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</si>
  <si>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</si>
  <si>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</si>
  <si>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</si>
  <si>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</si>
  <si>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</si>
  <si>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</si>
  <si>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</si>
  <si>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</si>
  <si>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</si>
  <si>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</si>
  <si>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</si>
  <si>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</si>
  <si>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</si>
  <si>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</si>
  <si>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</si>
  <si>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</si>
  <si>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</si>
  <si>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</si>
  <si>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</si>
  <si>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</si>
  <si>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</si>
  <si>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</si>
  <si>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</si>
  <si>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</si>
  <si>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</si>
  <si>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</si>
  <si>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</si>
  <si>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</si>
  <si>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</si>
  <si>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</si>
  <si>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</si>
  <si>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</si>
  <si>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</si>
  <si>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</si>
  <si>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</si>
  <si>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</si>
  <si>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</si>
  <si>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</si>
  <si>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</si>
  <si>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</si>
  <si>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</si>
  <si>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</si>
  <si>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</si>
  <si>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</si>
  <si>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</si>
  <si>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</si>
  <si>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</si>
  <si>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</si>
  <si>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</si>
  <si>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</si>
  <si>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</si>
  <si>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</si>
  <si>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</si>
  <si>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</si>
  <si>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</si>
  <si>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</si>
  <si>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</si>
  <si>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</si>
  <si>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</si>
  <si>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</si>
  <si>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</si>
  <si>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</si>
  <si>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</si>
  <si>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</si>
  <si>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</si>
  <si>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</si>
  <si>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</si>
  <si>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</si>
  <si>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</si>
  <si>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</si>
  <si>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</si>
  <si>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</si>
  <si>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</si>
  <si>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</si>
  <si>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</si>
  <si>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</si>
  <si>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</si>
  <si>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</si>
  <si>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</si>
  <si>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</si>
  <si>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</si>
  <si>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</si>
  <si>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</si>
  <si>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</si>
  <si>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</si>
  <si>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</si>
  <si>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</si>
  <si>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</si>
  <si>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</si>
  <si>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</si>
  <si>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</si>
  <si>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</si>
  <si>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</si>
  <si>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</si>
  <si>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</si>
  <si>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</si>
  <si>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</si>
  <si>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</si>
  <si>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</si>
  <si>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</si>
  <si>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</si>
  <si>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</si>
  <si>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</si>
  <si>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</si>
  <si>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</si>
  <si>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</si>
  <si>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</si>
  <si>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</si>
  <si>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</si>
  <si>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</si>
  <si>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</si>
  <si>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</si>
  <si>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</si>
  <si>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</si>
  <si>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</si>
  <si>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</si>
  <si>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</si>
  <si>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</si>
  <si>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</si>
  <si>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</si>
  <si>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</si>
  <si>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</si>
  <si>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</si>
  <si>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</si>
  <si>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</si>
  <si>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</si>
  <si>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</si>
  <si>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</si>
  <si>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</si>
  <si>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</si>
  <si>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</si>
  <si>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</si>
  <si>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</si>
  <si>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</si>
  <si>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</si>
  <si>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</si>
  <si>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</si>
  <si>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</si>
  <si>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</si>
  <si>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</si>
  <si>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</si>
  <si>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</si>
  <si>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</si>
  <si>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</si>
  <si>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</si>
  <si>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</si>
  <si>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</si>
  <si>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</si>
  <si>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</si>
  <si>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</si>
  <si>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</si>
  <si>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</si>
  <si>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</si>
  <si>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</si>
  <si>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</si>
  <si>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</si>
  <si>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</si>
  <si>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</si>
  <si>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</si>
  <si>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</si>
  <si>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</si>
  <si>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</si>
  <si>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</si>
  <si>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</si>
  <si>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</si>
  <si>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</si>
  <si>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</si>
  <si>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</si>
  <si>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</si>
  <si>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</si>
  <si>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</si>
  <si>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</si>
  <si>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</si>
  <si>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</si>
  <si>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</si>
  <si>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</si>
  <si>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</si>
  <si>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</si>
  <si>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</si>
  <si>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</si>
  <si>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</si>
  <si>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</si>
  <si>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</si>
  <si>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</si>
  <si>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</si>
  <si>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</si>
  <si>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</si>
  <si>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</si>
  <si>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</si>
  <si>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</si>
  <si>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</si>
  <si>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</si>
  <si>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</si>
  <si>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</si>
  <si>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</si>
  <si>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</si>
  <si>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</si>
  <si>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</si>
  <si>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</si>
  <si>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</si>
  <si>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</si>
  <si>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</si>
  <si>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</si>
  <si>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</si>
  <si>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</si>
  <si>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</si>
  <si>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</si>
  <si>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</si>
  <si>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</si>
  <si>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</si>
  <si>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</si>
  <si>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</si>
  <si>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</si>
  <si>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</si>
  <si>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</si>
  <si>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</si>
  <si>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</si>
  <si>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</si>
  <si>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</si>
  <si>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</si>
  <si>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</si>
  <si>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</si>
  <si>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</si>
  <si>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</si>
  <si>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</si>
  <si>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</si>
  <si>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</si>
  <si>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</si>
  <si>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</si>
  <si>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</si>
  <si>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</si>
  <si>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</si>
  <si>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</si>
  <si>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</si>
  <si>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</si>
  <si>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</si>
  <si>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</si>
  <si>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</si>
  <si>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</si>
  <si>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</si>
  <si>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</si>
  <si>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</si>
  <si>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</si>
  <si>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</si>
  <si>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</si>
  <si>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</si>
  <si>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</si>
  <si>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</si>
  <si>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</si>
  <si>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</si>
  <si>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</si>
  <si>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</si>
  <si>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</si>
  <si>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</si>
  <si>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</si>
  <si>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</si>
  <si>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</si>
  <si>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</si>
  <si>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</si>
  <si>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</si>
  <si>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</si>
  <si>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</si>
  <si>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</si>
  <si>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</si>
  <si>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</si>
  <si>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</si>
  <si>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</si>
  <si>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</si>
  <si>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</si>
  <si>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</si>
  <si>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</si>
  <si>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</si>
  <si>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</si>
  <si>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</si>
  <si>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</si>
  <si>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</si>
  <si>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</si>
  <si>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</si>
  <si>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</si>
  <si>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</si>
  <si>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</si>
  <si>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</si>
  <si>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</si>
  <si>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</si>
  <si>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</si>
  <si>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</si>
  <si>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</si>
  <si>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</si>
  <si>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</si>
  <si>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</si>
  <si>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</si>
  <si>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</si>
  <si>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</si>
  <si>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</si>
  <si>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</si>
  <si>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</si>
  <si>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</si>
  <si>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</si>
  <si>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</si>
  <si>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</si>
  <si>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</si>
  <si>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</si>
  <si>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</si>
  <si>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</si>
  <si>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</si>
  <si>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</si>
  <si>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</si>
  <si>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</si>
  <si>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</si>
  <si>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</si>
  <si>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</si>
  <si>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</si>
  <si>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</si>
  <si>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</si>
  <si>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</si>
  <si>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</si>
  <si>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</si>
  <si>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</si>
  <si>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</si>
  <si>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</si>
  <si>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</si>
  <si>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</si>
  <si>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</si>
  <si>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</si>
  <si>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</si>
  <si>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</si>
  <si>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</si>
  <si>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</si>
  <si>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</si>
  <si>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</si>
  <si>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</si>
  <si>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</si>
  <si>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</si>
  <si>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</si>
  <si>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</si>
  <si>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</si>
  <si>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</si>
  <si>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</si>
  <si>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</si>
  <si>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</si>
  <si>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</si>
  <si>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</si>
  <si>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</si>
  <si>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</si>
  <si>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</si>
  <si>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</si>
  <si>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</si>
  <si>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</si>
  <si>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</si>
  <si>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</si>
  <si>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</si>
  <si>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</si>
  <si>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</si>
  <si>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</si>
  <si>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</si>
  <si>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</si>
  <si>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</si>
  <si>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</si>
  <si>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</si>
  <si>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</si>
  <si>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</si>
  <si>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</si>
  <si>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</si>
  <si>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</si>
  <si>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</si>
  <si>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</si>
  <si>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</si>
  <si>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</si>
  <si>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</si>
  <si>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</si>
  <si>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</si>
  <si>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плановых значений по итогам отчетного периода</t>
  </si>
  <si>
    <t>Приложение № 20</t>
  </si>
  <si>
    <t>от « 25 » апреля 2018 г. № 320</t>
  </si>
  <si>
    <t>млн. рублей</t>
  </si>
  <si>
    <t>чел.</t>
  </si>
  <si>
    <t>Субъект Российской Федерации: город Воронеж</t>
  </si>
  <si>
    <t>Инвестиционная программа акционерного общества "Воронежская горэлектросеть"</t>
  </si>
  <si>
    <t>нд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</si>
  <si>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</si>
  <si>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Год раскрытия (предоставления) информации:2020 год</t>
  </si>
  <si>
    <t>2020 год</t>
  </si>
  <si>
    <t>Форма 20. Отчет об исполнении финансового плана субъекта электроэнергетики (квартальный) за  1 полугодие 2020 года.</t>
  </si>
  <si>
    <t xml:space="preserve"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05.08.2020 г. № 129.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</si>
</sst>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 CYR"/>
    </font>
    <font>
      <sz val="10"/>
      <name val="Times New Roman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8" fillId="0" borderId="0"/>
    <xf numFmtId="0" fontId="10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29" fillId="0" borderId="0"/>
    <xf numFmtId="0" fontId="9" fillId="0" borderId="0"/>
    <xf numFmtId="0" fontId="30" fillId="0" borderId="0"/>
    <xf numFmtId="0" fontId="30" fillId="0" borderId="0"/>
    <xf numFmtId="164" fontId="9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7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3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0" borderId="0"/>
    <xf numFmtId="0" fontId="10" fillId="0" borderId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46">
    <xf numFmtId="0" fontId="0" fillId="0" borderId="0" xfId="0"/>
    <xf numFmtId="0" fontId="10" fillId="24" borderId="0" xfId="56" applyFont="1" applyFill="1"/>
    <xf numFmtId="0" fontId="10" fillId="24" borderId="0" xfId="56" applyFont="1" applyFill="1" applyAlignment="1">
      <alignment vertical="center"/>
    </xf>
    <xf numFmtId="0" fontId="39" fillId="24" borderId="0" xfId="56" applyFont="1" applyFill="1"/>
    <xf numFmtId="167" fontId="10" fillId="24" borderId="0" xfId="56" applyNumberFormat="1" applyFont="1" applyFill="1" applyAlignment="1">
      <alignment vertical="center"/>
    </xf>
    <xf numFmtId="0" fontId="31" fillId="0" borderId="0" xfId="54" applyFont="1" applyFill="1" applyAlignment="1">
      <alignment vertical="center"/>
    </xf>
    <xf numFmtId="0" fontId="40" fillId="0" borderId="0" xfId="54" applyFont="1" applyFill="1" applyAlignment="1">
      <alignment vertical="center"/>
    </xf>
    <xf numFmtId="0" fontId="35" fillId="0" borderId="0" xfId="56" applyFont="1" applyFill="1" applyAlignment="1">
      <alignment horizontal="center" vertical="center" wrapText="1"/>
    </xf>
    <xf numFmtId="0" fontId="37" fillId="0" borderId="23" xfId="56" applyFont="1" applyFill="1" applyBorder="1" applyAlignment="1">
      <alignment horizontal="center" vertical="center" wrapText="1"/>
    </xf>
    <xf numFmtId="49" fontId="37" fillId="0" borderId="11" xfId="56" applyNumberFormat="1" applyFont="1" applyFill="1" applyBorder="1" applyAlignment="1">
      <alignment horizontal="center" vertical="center"/>
    </xf>
    <xf numFmtId="167" fontId="35" fillId="0" borderId="17" xfId="56" applyNumberFormat="1" applyFont="1" applyFill="1" applyBorder="1" applyAlignment="1">
      <alignment horizontal="center" vertical="center"/>
    </xf>
    <xf numFmtId="167" fontId="35" fillId="0" borderId="10" xfId="56" applyNumberFormat="1" applyFont="1" applyFill="1" applyBorder="1" applyAlignment="1">
      <alignment horizontal="center" vertical="center"/>
    </xf>
    <xf numFmtId="167" fontId="35" fillId="0" borderId="11" xfId="56" applyNumberFormat="1" applyFont="1" applyFill="1" applyBorder="1" applyAlignment="1">
      <alignment horizontal="center" vertical="center"/>
    </xf>
    <xf numFmtId="167" fontId="35" fillId="0" borderId="23" xfId="56" applyNumberFormat="1" applyFont="1" applyFill="1" applyBorder="1" applyAlignment="1">
      <alignment horizontal="center" vertical="center"/>
    </xf>
    <xf numFmtId="167" fontId="35" fillId="0" borderId="12" xfId="56" applyNumberFormat="1" applyFont="1" applyFill="1" applyBorder="1" applyAlignment="1">
      <alignment horizontal="center" vertical="center"/>
    </xf>
    <xf numFmtId="4" fontId="35" fillId="0" borderId="10" xfId="56" applyNumberFormat="1" applyFont="1" applyFill="1" applyBorder="1" applyAlignment="1">
      <alignment horizontal="center" vertical="center"/>
    </xf>
    <xf numFmtId="3" fontId="35" fillId="0" borderId="23" xfId="56" applyNumberFormat="1" applyFont="1" applyFill="1" applyBorder="1" applyAlignment="1">
      <alignment horizontal="center" vertical="center"/>
    </xf>
    <xf numFmtId="0" fontId="35" fillId="0" borderId="10" xfId="56" applyFont="1" applyFill="1" applyBorder="1" applyAlignment="1">
      <alignment horizontal="center" vertical="center" wrapText="1"/>
    </xf>
    <xf numFmtId="0" fontId="35" fillId="0" borderId="14" xfId="56" applyFont="1" applyFill="1" applyBorder="1" applyAlignment="1">
      <alignment horizontal="center" vertical="center" wrapText="1"/>
    </xf>
    <xf numFmtId="167" fontId="35" fillId="0" borderId="10" xfId="0" applyNumberFormat="1" applyFont="1" applyFill="1" applyBorder="1" applyAlignment="1">
      <alignment horizontal="center" vertical="center" wrapText="1"/>
    </xf>
    <xf numFmtId="167" fontId="35" fillId="0" borderId="12" xfId="0" applyNumberFormat="1" applyFont="1" applyFill="1" applyBorder="1" applyAlignment="1">
      <alignment horizontal="center" vertical="center" wrapText="1"/>
    </xf>
    <xf numFmtId="167" fontId="35" fillId="0" borderId="17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Alignment="1">
      <alignment horizontal="center" vertical="center"/>
    </xf>
    <xf numFmtId="167" fontId="35" fillId="0" borderId="11" xfId="0" applyNumberFormat="1" applyFont="1" applyFill="1" applyBorder="1" applyAlignment="1">
      <alignment horizontal="center" vertical="center"/>
    </xf>
    <xf numFmtId="167" fontId="35" fillId="0" borderId="23" xfId="0" applyNumberFormat="1" applyFont="1" applyFill="1" applyBorder="1" applyAlignment="1">
      <alignment horizontal="center" vertical="center"/>
    </xf>
    <xf numFmtId="167" fontId="35" fillId="0" borderId="12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167" fontId="41" fillId="0" borderId="10" xfId="0" applyNumberFormat="1" applyFont="1" applyFill="1" applyBorder="1" applyAlignment="1">
      <alignment horizontal="center" vertical="center" wrapText="1"/>
    </xf>
    <xf numFmtId="4" fontId="35" fillId="0" borderId="10" xfId="0" applyNumberFormat="1" applyFont="1" applyFill="1" applyBorder="1" applyAlignment="1">
      <alignment horizontal="center" vertical="center" wrapText="1"/>
    </xf>
    <xf numFmtId="3" fontId="35" fillId="0" borderId="23" xfId="0" applyNumberFormat="1" applyFont="1" applyFill="1" applyBorder="1" applyAlignment="1">
      <alignment horizontal="center" vertical="center" wrapText="1"/>
    </xf>
    <xf numFmtId="49" fontId="35" fillId="0" borderId="0" xfId="56" applyNumberFormat="1" applyFont="1" applyFill="1" applyAlignment="1">
      <alignment horizontal="center" vertical="center"/>
    </xf>
    <xf numFmtId="0" fontId="35" fillId="0" borderId="0" xfId="56" applyFont="1" applyFill="1" applyAlignment="1">
      <alignment wrapText="1"/>
    </xf>
    <xf numFmtId="0" fontId="35" fillId="0" borderId="0" xfId="56" applyFont="1" applyFill="1" applyAlignment="1">
      <alignment horizontal="center"/>
    </xf>
    <xf numFmtId="0" fontId="35" fillId="0" borderId="0" xfId="37" applyFont="1" applyFill="1" applyAlignment="1">
      <alignment horizontal="center"/>
    </xf>
    <xf numFmtId="0" fontId="35" fillId="0" borderId="0" xfId="56" applyFont="1" applyFill="1" applyAlignment="1">
      <alignment horizontal="center" vertical="center" wrapText="1"/>
    </xf>
    <xf numFmtId="0" fontId="41" fillId="0" borderId="0" xfId="0" applyFont="1" applyFill="1" applyAlignment="1">
      <alignment horizontal="justify" vertical="center"/>
    </xf>
    <xf numFmtId="0" fontId="37" fillId="0" borderId="11" xfId="56" applyFont="1" applyFill="1" applyBorder="1" applyAlignment="1">
      <alignment horizontal="center" vertical="center" wrapText="1"/>
    </xf>
    <xf numFmtId="0" fontId="37" fillId="0" borderId="22" xfId="56" applyFont="1" applyFill="1" applyBorder="1" applyAlignment="1">
      <alignment horizontal="center" vertical="center" wrapText="1"/>
    </xf>
    <xf numFmtId="49" fontId="35" fillId="0" borderId="30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vertical="center" wrapText="1"/>
    </xf>
    <xf numFmtId="0" fontId="35" fillId="0" borderId="31" xfId="56" applyFont="1" applyFill="1" applyBorder="1" applyAlignment="1">
      <alignment horizontal="center" vertical="center"/>
    </xf>
    <xf numFmtId="167" fontId="35" fillId="0" borderId="16" xfId="56" applyNumberFormat="1" applyFont="1" applyFill="1" applyBorder="1" applyAlignment="1">
      <alignment horizontal="center" vertical="center"/>
    </xf>
    <xf numFmtId="167" fontId="35" fillId="0" borderId="17" xfId="0" applyNumberFormat="1" applyFont="1" applyFill="1" applyBorder="1" applyAlignment="1">
      <alignment horizontal="center" vertical="center" wrapText="1"/>
    </xf>
    <xf numFmtId="4" fontId="35" fillId="0" borderId="17" xfId="621" applyNumberFormat="1" applyFont="1" applyFill="1" applyBorder="1" applyAlignment="1">
      <alignment horizontal="center" vertical="center" wrapText="1"/>
    </xf>
    <xf numFmtId="167" fontId="35" fillId="0" borderId="42" xfId="0" applyNumberFormat="1" applyFont="1" applyFill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center"/>
    </xf>
    <xf numFmtId="0" fontId="35" fillId="0" borderId="10" xfId="56" applyFont="1" applyFill="1" applyBorder="1" applyAlignment="1">
      <alignment vertical="center" wrapText="1"/>
    </xf>
    <xf numFmtId="0" fontId="35" fillId="0" borderId="21" xfId="56" applyFont="1" applyFill="1" applyBorder="1" applyAlignment="1">
      <alignment horizontal="center" vertical="center"/>
    </xf>
    <xf numFmtId="167" fontId="35" fillId="0" borderId="20" xfId="56" applyNumberFormat="1" applyFont="1" applyFill="1" applyBorder="1" applyAlignment="1">
      <alignment horizontal="center" vertical="center"/>
    </xf>
    <xf numFmtId="167" fontId="35" fillId="0" borderId="37" xfId="0" applyNumberFormat="1" applyFont="1" applyFill="1" applyBorder="1" applyAlignment="1">
      <alignment horizontal="center" vertical="center" wrapText="1"/>
    </xf>
    <xf numFmtId="0" fontId="35" fillId="0" borderId="10" xfId="56" applyFont="1" applyFill="1" applyBorder="1" applyAlignment="1">
      <alignment horizontal="left" vertical="center" wrapText="1" indent="1"/>
    </xf>
    <xf numFmtId="0" fontId="35" fillId="0" borderId="10" xfId="56" applyFont="1" applyFill="1" applyBorder="1" applyAlignment="1">
      <alignment horizontal="left" vertical="center" indent="1"/>
    </xf>
    <xf numFmtId="4" fontId="35" fillId="0" borderId="10" xfId="621" applyNumberFormat="1" applyFont="1" applyFill="1" applyBorder="1" applyAlignment="1">
      <alignment horizontal="center" vertical="center" wrapText="1"/>
    </xf>
    <xf numFmtId="0" fontId="35" fillId="0" borderId="10" xfId="56" applyFont="1" applyFill="1" applyBorder="1" applyAlignment="1">
      <alignment horizontal="left" vertical="center" indent="3"/>
    </xf>
    <xf numFmtId="0" fontId="35" fillId="0" borderId="22" xfId="56" applyFont="1" applyFill="1" applyBorder="1" applyAlignment="1">
      <alignment horizontal="center" vertical="center"/>
    </xf>
    <xf numFmtId="167" fontId="35" fillId="0" borderId="29" xfId="56" applyNumberFormat="1" applyFont="1" applyFill="1" applyBorder="1" applyAlignment="1">
      <alignment horizontal="center" vertical="center"/>
    </xf>
    <xf numFmtId="167" fontId="35" fillId="0" borderId="23" xfId="0" applyNumberFormat="1" applyFont="1" applyFill="1" applyBorder="1" applyAlignment="1">
      <alignment horizontal="center" vertical="center" wrapText="1"/>
    </xf>
    <xf numFmtId="4" fontId="35" fillId="0" borderId="23" xfId="621" applyNumberFormat="1" applyFont="1" applyFill="1" applyBorder="1" applyAlignment="1">
      <alignment horizontal="center" vertical="center" wrapText="1"/>
    </xf>
    <xf numFmtId="167" fontId="35" fillId="0" borderId="38" xfId="0" applyNumberFormat="1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vertical="center" wrapText="1"/>
    </xf>
    <xf numFmtId="4" fontId="35" fillId="0" borderId="12" xfId="621" applyNumberFormat="1" applyFont="1" applyFill="1" applyBorder="1" applyAlignment="1">
      <alignment horizontal="center" vertical="center" wrapText="1"/>
    </xf>
    <xf numFmtId="167" fontId="35" fillId="0" borderId="39" xfId="0" applyNumberFormat="1" applyFont="1" applyFill="1" applyBorder="1" applyAlignment="1">
      <alignment horizontal="center" vertical="center" wrapText="1"/>
    </xf>
    <xf numFmtId="0" fontId="35" fillId="0" borderId="10" xfId="56" applyFont="1" applyFill="1" applyBorder="1" applyAlignment="1">
      <alignment horizontal="left" vertical="center" wrapText="1" indent="3"/>
    </xf>
    <xf numFmtId="0" fontId="35" fillId="0" borderId="10" xfId="0" applyFont="1" applyFill="1" applyBorder="1" applyAlignment="1">
      <alignment horizontal="left" vertical="center" wrapText="1" indent="1"/>
    </xf>
    <xf numFmtId="0" fontId="35" fillId="0" borderId="10" xfId="56" applyFont="1" applyFill="1" applyBorder="1" applyAlignment="1">
      <alignment horizontal="left" vertical="center" wrapText="1" indent="5"/>
    </xf>
    <xf numFmtId="0" fontId="35" fillId="0" borderId="10" xfId="0" applyFont="1" applyFill="1" applyBorder="1" applyAlignment="1">
      <alignment horizontal="left" vertical="center" wrapText="1" indent="7"/>
    </xf>
    <xf numFmtId="49" fontId="35" fillId="0" borderId="27" xfId="0" applyNumberFormat="1" applyFont="1" applyFill="1" applyBorder="1" applyAlignment="1">
      <alignment horizontal="center" vertical="center"/>
    </xf>
    <xf numFmtId="0" fontId="35" fillId="0" borderId="11" xfId="56" applyFont="1" applyFill="1" applyBorder="1" applyAlignment="1">
      <alignment horizontal="left" vertical="center" indent="3"/>
    </xf>
    <xf numFmtId="0" fontId="35" fillId="0" borderId="28" xfId="56" applyFont="1" applyFill="1" applyBorder="1" applyAlignment="1">
      <alignment horizontal="center" vertical="center"/>
    </xf>
    <xf numFmtId="4" fontId="35" fillId="0" borderId="23" xfId="0" applyNumberFormat="1" applyFont="1" applyFill="1" applyBorder="1" applyAlignment="1">
      <alignment horizontal="center" vertical="center" wrapText="1"/>
    </xf>
    <xf numFmtId="49" fontId="35" fillId="0" borderId="16" xfId="0" applyNumberFormat="1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left" vertical="center" wrapText="1" indent="1"/>
    </xf>
    <xf numFmtId="0" fontId="35" fillId="0" borderId="18" xfId="56" applyFont="1" applyFill="1" applyBorder="1" applyAlignment="1">
      <alignment horizontal="center" vertical="center"/>
    </xf>
    <xf numFmtId="167" fontId="35" fillId="0" borderId="15" xfId="0" applyNumberFormat="1" applyFont="1" applyFill="1" applyBorder="1" applyAlignment="1">
      <alignment horizontal="center" vertical="center" wrapText="1"/>
    </xf>
    <xf numFmtId="167" fontId="35" fillId="0" borderId="14" xfId="0" applyNumberFormat="1" applyFont="1" applyFill="1" applyBorder="1" applyAlignment="1">
      <alignment horizontal="center" vertical="center" wrapText="1"/>
    </xf>
    <xf numFmtId="49" fontId="35" fillId="0" borderId="29" xfId="0" applyNumberFormat="1" applyFont="1" applyFill="1" applyBorder="1" applyAlignment="1">
      <alignment horizontal="center" vertical="center"/>
    </xf>
    <xf numFmtId="0" fontId="35" fillId="0" borderId="23" xfId="56" applyFont="1" applyFill="1" applyBorder="1" applyAlignment="1">
      <alignment horizontal="left" vertical="center" indent="3"/>
    </xf>
    <xf numFmtId="0" fontId="35" fillId="0" borderId="10" xfId="0" applyFont="1" applyFill="1" applyBorder="1" applyAlignment="1">
      <alignment vertical="center" wrapText="1"/>
    </xf>
    <xf numFmtId="4" fontId="35" fillId="0" borderId="12" xfId="0" applyNumberFormat="1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 indent="1"/>
    </xf>
    <xf numFmtId="167" fontId="35" fillId="0" borderId="3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vertical="center" wrapText="1"/>
    </xf>
    <xf numFmtId="167" fontId="35" fillId="0" borderId="22" xfId="0" applyNumberFormat="1" applyFont="1" applyFill="1" applyBorder="1" applyAlignment="1">
      <alignment horizontal="center" vertical="center" wrapText="1"/>
    </xf>
    <xf numFmtId="0" fontId="35" fillId="0" borderId="10" xfId="56" applyFont="1" applyFill="1" applyBorder="1" applyAlignment="1">
      <alignment horizontal="left" vertical="center" indent="5"/>
    </xf>
    <xf numFmtId="0" fontId="35" fillId="0" borderId="23" xfId="56" applyFont="1" applyFill="1" applyBorder="1" applyAlignment="1">
      <alignment horizontal="left" vertical="center" indent="5"/>
    </xf>
    <xf numFmtId="0" fontId="35" fillId="0" borderId="31" xfId="0" applyFont="1" applyFill="1" applyBorder="1" applyAlignment="1">
      <alignment horizontal="center" vertical="center"/>
    </xf>
    <xf numFmtId="167" fontId="35" fillId="0" borderId="21" xfId="0" applyNumberFormat="1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vertical="center" wrapText="1"/>
    </xf>
    <xf numFmtId="49" fontId="37" fillId="0" borderId="20" xfId="56" applyNumberFormat="1" applyFont="1" applyFill="1" applyBorder="1" applyAlignment="1">
      <alignment horizontal="center" vertical="center"/>
    </xf>
    <xf numFmtId="0" fontId="37" fillId="0" borderId="10" xfId="56" applyFont="1" applyFill="1" applyBorder="1" applyAlignment="1">
      <alignment horizontal="center" vertical="center" wrapText="1"/>
    </xf>
    <xf numFmtId="0" fontId="37" fillId="0" borderId="21" xfId="56" applyFont="1" applyFill="1" applyBorder="1" applyAlignment="1">
      <alignment horizontal="center" vertical="center" wrapText="1"/>
    </xf>
    <xf numFmtId="0" fontId="37" fillId="0" borderId="14" xfId="56" applyFont="1" applyFill="1" applyBorder="1" applyAlignment="1">
      <alignment horizontal="center" vertical="center" wrapText="1"/>
    </xf>
    <xf numFmtId="0" fontId="37" fillId="0" borderId="10" xfId="56" applyFont="1" applyFill="1" applyBorder="1" applyAlignment="1">
      <alignment horizontal="center" vertical="center"/>
    </xf>
    <xf numFmtId="0" fontId="38" fillId="0" borderId="21" xfId="56" applyFont="1" applyFill="1" applyBorder="1" applyAlignment="1">
      <alignment horizontal="center" vertical="center"/>
    </xf>
    <xf numFmtId="167" fontId="35" fillId="0" borderId="14" xfId="56" applyNumberFormat="1" applyFont="1" applyFill="1" applyBorder="1" applyAlignment="1">
      <alignment horizontal="center" vertical="center"/>
    </xf>
    <xf numFmtId="167" fontId="35" fillId="0" borderId="10" xfId="56" applyNumberFormat="1" applyFont="1" applyFill="1" applyBorder="1" applyAlignment="1">
      <alignment horizontal="center" vertical="center" wrapText="1"/>
    </xf>
    <xf numFmtId="4" fontId="35" fillId="0" borderId="10" xfId="56" applyNumberFormat="1" applyFont="1" applyFill="1" applyBorder="1" applyAlignment="1">
      <alignment horizontal="center" vertical="center" wrapText="1"/>
    </xf>
    <xf numFmtId="167" fontId="35" fillId="0" borderId="21" xfId="56" applyNumberFormat="1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vertical="center"/>
    </xf>
    <xf numFmtId="0" fontId="35" fillId="0" borderId="10" xfId="56" applyFont="1" applyFill="1" applyBorder="1" applyAlignment="1">
      <alignment horizontal="left" vertical="center" indent="7"/>
    </xf>
    <xf numFmtId="0" fontId="35" fillId="0" borderId="21" xfId="56" applyFont="1" applyFill="1" applyBorder="1" applyAlignment="1">
      <alignment horizontal="center" vertical="center" wrapText="1"/>
    </xf>
    <xf numFmtId="49" fontId="35" fillId="0" borderId="20" xfId="56" applyNumberFormat="1" applyFont="1" applyFill="1" applyBorder="1" applyAlignment="1">
      <alignment horizontal="center" vertical="center"/>
    </xf>
    <xf numFmtId="49" fontId="35" fillId="0" borderId="29" xfId="56" applyNumberFormat="1" applyFont="1" applyFill="1" applyBorder="1" applyAlignment="1">
      <alignment horizontal="center" vertical="center"/>
    </xf>
    <xf numFmtId="0" fontId="35" fillId="0" borderId="23" xfId="56" applyFont="1" applyFill="1" applyBorder="1" applyAlignment="1">
      <alignment horizontal="left" vertical="center" wrapText="1" indent="3"/>
    </xf>
    <xf numFmtId="167" fontId="35" fillId="0" borderId="43" xfId="56" applyNumberFormat="1" applyFont="1" applyFill="1" applyBorder="1" applyAlignment="1">
      <alignment horizontal="center" vertical="center"/>
    </xf>
    <xf numFmtId="167" fontId="35" fillId="0" borderId="23" xfId="56" applyNumberFormat="1" applyFont="1" applyFill="1" applyBorder="1" applyAlignment="1">
      <alignment horizontal="center" vertical="center" wrapText="1"/>
    </xf>
    <xf numFmtId="4" fontId="35" fillId="0" borderId="23" xfId="56" applyNumberFormat="1" applyFont="1" applyFill="1" applyBorder="1" applyAlignment="1">
      <alignment horizontal="center" vertical="center" wrapText="1"/>
    </xf>
    <xf numFmtId="167" fontId="35" fillId="0" borderId="22" xfId="56" applyNumberFormat="1" applyFont="1" applyFill="1" applyBorder="1" applyAlignment="1">
      <alignment horizontal="center" vertical="center" wrapText="1"/>
    </xf>
    <xf numFmtId="49" fontId="35" fillId="0" borderId="13" xfId="56" applyNumberFormat="1" applyFont="1" applyFill="1" applyBorder="1" applyAlignment="1">
      <alignment horizontal="left" vertical="center"/>
    </xf>
    <xf numFmtId="0" fontId="35" fillId="0" borderId="0" xfId="56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35" fillId="25" borderId="0" xfId="56" applyFont="1" applyFill="1" applyAlignment="1">
      <alignment horizontal="center" vertical="center" wrapText="1"/>
    </xf>
    <xf numFmtId="167" fontId="35" fillId="0" borderId="10" xfId="278" applyNumberFormat="1" applyFont="1" applyFill="1" applyBorder="1" applyAlignment="1">
      <alignment horizontal="center" vertical="center" wrapText="1"/>
    </xf>
    <xf numFmtId="167" fontId="35" fillId="0" borderId="12" xfId="278" applyNumberFormat="1" applyFont="1" applyFill="1" applyBorder="1" applyAlignment="1">
      <alignment horizontal="center" vertical="center" wrapText="1"/>
    </xf>
    <xf numFmtId="0" fontId="35" fillId="0" borderId="0" xfId="56" applyFont="1" applyFill="1" applyAlignment="1">
      <alignment horizontal="center" vertical="center" wrapText="1"/>
    </xf>
    <xf numFmtId="0" fontId="35" fillId="0" borderId="0" xfId="56" applyFont="1" applyFill="1" applyBorder="1" applyAlignment="1">
      <alignment horizontal="center" vertical="center" wrapText="1"/>
    </xf>
    <xf numFmtId="49" fontId="42" fillId="0" borderId="16" xfId="56" applyNumberFormat="1" applyFont="1" applyFill="1" applyBorder="1" applyAlignment="1">
      <alignment horizontal="center" vertical="center" wrapText="1"/>
    </xf>
    <xf numFmtId="49" fontId="42" fillId="0" borderId="20" xfId="56" applyNumberFormat="1" applyFont="1" applyFill="1" applyBorder="1" applyAlignment="1">
      <alignment horizontal="center" vertical="center" wrapText="1"/>
    </xf>
    <xf numFmtId="0" fontId="42" fillId="0" borderId="17" xfId="56" applyFont="1" applyFill="1" applyBorder="1" applyAlignment="1">
      <alignment horizontal="center" vertical="center" wrapText="1"/>
    </xf>
    <xf numFmtId="0" fontId="42" fillId="0" borderId="10" xfId="56" applyFont="1" applyFill="1" applyBorder="1" applyAlignment="1">
      <alignment horizontal="center" vertical="center" wrapText="1"/>
    </xf>
    <xf numFmtId="0" fontId="42" fillId="0" borderId="18" xfId="56" applyFont="1" applyFill="1" applyBorder="1" applyAlignment="1">
      <alignment horizontal="center" vertical="center" wrapText="1"/>
    </xf>
    <xf numFmtId="0" fontId="42" fillId="0" borderId="21" xfId="56" applyFont="1" applyFill="1" applyBorder="1" applyAlignment="1">
      <alignment horizontal="center" vertical="center" wrapText="1"/>
    </xf>
    <xf numFmtId="0" fontId="42" fillId="0" borderId="34" xfId="56" applyFont="1" applyFill="1" applyBorder="1" applyAlignment="1">
      <alignment horizontal="center" vertical="center" wrapText="1"/>
    </xf>
    <xf numFmtId="0" fontId="42" fillId="0" borderId="19" xfId="56" applyFont="1" applyFill="1" applyBorder="1" applyAlignment="1">
      <alignment horizontal="center" vertical="center" wrapText="1"/>
    </xf>
    <xf numFmtId="0" fontId="42" fillId="0" borderId="35" xfId="56" applyFont="1" applyFill="1" applyBorder="1" applyAlignment="1">
      <alignment horizontal="center" vertical="center" wrapText="1"/>
    </xf>
    <xf numFmtId="0" fontId="35" fillId="0" borderId="36" xfId="56" applyFont="1" applyFill="1" applyBorder="1" applyAlignment="1">
      <alignment horizontal="center" vertical="center" wrapText="1"/>
    </xf>
    <xf numFmtId="0" fontId="35" fillId="0" borderId="31" xfId="56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top"/>
    </xf>
    <xf numFmtId="49" fontId="43" fillId="0" borderId="24" xfId="56" applyNumberFormat="1" applyFont="1" applyFill="1" applyBorder="1" applyAlignment="1">
      <alignment horizontal="center" vertical="center"/>
    </xf>
    <xf numFmtId="49" fontId="43" fillId="0" borderId="25" xfId="56" applyNumberFormat="1" applyFont="1" applyFill="1" applyBorder="1" applyAlignment="1">
      <alignment horizontal="center" vertical="center"/>
    </xf>
    <xf numFmtId="49" fontId="43" fillId="0" borderId="26" xfId="56" applyNumberFormat="1" applyFont="1" applyFill="1" applyBorder="1" applyAlignment="1">
      <alignment horizontal="center" vertical="center"/>
    </xf>
    <xf numFmtId="49" fontId="43" fillId="0" borderId="40" xfId="56" applyNumberFormat="1" applyFont="1" applyFill="1" applyBorder="1" applyAlignment="1">
      <alignment horizontal="center" vertical="center"/>
    </xf>
    <xf numFmtId="49" fontId="43" fillId="0" borderId="41" xfId="56" applyNumberFormat="1" applyFont="1" applyFill="1" applyBorder="1" applyAlignment="1">
      <alignment horizontal="center" vertical="center"/>
    </xf>
    <xf numFmtId="0" fontId="35" fillId="0" borderId="32" xfId="56" applyFont="1" applyFill="1" applyBorder="1" applyAlignment="1">
      <alignment horizontal="center" vertical="center" wrapText="1"/>
    </xf>
    <xf numFmtId="0" fontId="35" fillId="0" borderId="33" xfId="56" applyFont="1" applyFill="1" applyBorder="1" applyAlignment="1">
      <alignment horizontal="center" vertical="center" wrapText="1"/>
    </xf>
    <xf numFmtId="49" fontId="35" fillId="0" borderId="0" xfId="56" applyNumberFormat="1" applyFont="1" applyFill="1" applyAlignment="1">
      <alignment horizontal="left" vertical="center" wrapText="1"/>
    </xf>
    <xf numFmtId="0" fontId="35" fillId="0" borderId="0" xfId="56" applyNumberFormat="1" applyFont="1" applyFill="1" applyAlignment="1">
      <alignment horizontal="left" vertical="top" wrapText="1"/>
    </xf>
    <xf numFmtId="0" fontId="35" fillId="0" borderId="18" xfId="56" applyFont="1" applyFill="1" applyBorder="1" applyAlignment="1">
      <alignment horizontal="center" vertical="center" wrapText="1"/>
    </xf>
    <xf numFmtId="0" fontId="35" fillId="0" borderId="21" xfId="56" applyFont="1" applyFill="1" applyBorder="1" applyAlignment="1">
      <alignment horizontal="center" vertical="center" wrapText="1"/>
    </xf>
    <xf numFmtId="0" fontId="35" fillId="0" borderId="20" xfId="56" applyFont="1" applyFill="1" applyBorder="1" applyAlignment="1">
      <alignment horizontal="left" vertical="center" wrapText="1"/>
    </xf>
    <xf numFmtId="0" fontId="35" fillId="0" borderId="10" xfId="56" applyFont="1" applyFill="1" applyBorder="1" applyAlignment="1">
      <alignment horizontal="left" vertical="center" wrapText="1"/>
    </xf>
    <xf numFmtId="49" fontId="35" fillId="0" borderId="0" xfId="56" applyNumberFormat="1" applyFont="1" applyFill="1" applyAlignment="1">
      <alignment horizontal="left" vertical="center"/>
    </xf>
    <xf numFmtId="0" fontId="41" fillId="0" borderId="0" xfId="54" applyFont="1" applyFill="1" applyAlignment="1">
      <alignment horizontal="center" vertical="center" wrapText="1"/>
    </xf>
    <xf numFmtId="0" fontId="41" fillId="0" borderId="0" xfId="54" applyFont="1" applyFill="1" applyAlignment="1">
      <alignment vertical="center"/>
    </xf>
  </cellXfs>
  <cellStyles count="114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1" xfId="450"/>
    <cellStyle name="Обычный 6 11 2" xfId="971"/>
    <cellStyle name="Обычный 6 12" xfId="622"/>
    <cellStyle name="Обычный 6 2" xfId="52"/>
    <cellStyle name="Обычный 6 2 10" xfId="109"/>
    <cellStyle name="Обычный 6 2 10 2" xfId="632"/>
    <cellStyle name="Обычный 6 2 11" xfId="282"/>
    <cellStyle name="Обычный 6 2 11 2" xfId="803"/>
    <cellStyle name="Обычный 6 2 12" xfId="453"/>
    <cellStyle name="Обычный 6 2 12 2" xfId="974"/>
    <cellStyle name="Обычный 6 2 13" xfId="625"/>
    <cellStyle name="Обычный 6 2 2" xfId="53"/>
    <cellStyle name="Обычный 6 2 2 10" xfId="283"/>
    <cellStyle name="Обычный 6 2 2 10 2" xfId="804"/>
    <cellStyle name="Обычный 6 2 2 11" xfId="454"/>
    <cellStyle name="Обычный 6 2 2 11 2" xfId="975"/>
    <cellStyle name="Обычный 6 2 2 12" xfId="626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3" xfId="481"/>
    <cellStyle name="Обычный 6 2 2 2 2 2 2 3 2" xfId="1002"/>
    <cellStyle name="Обычный 6 2 2 2 2 2 2 4" xfId="660"/>
    <cellStyle name="Обычный 6 2 2 2 2 2 3" xfId="139"/>
    <cellStyle name="Обычный 6 2 2 2 2 2 3 2" xfId="311"/>
    <cellStyle name="Обычный 6 2 2 2 2 2 3 2 2" xfId="832"/>
    <cellStyle name="Обычный 6 2 2 2 2 2 3 3" xfId="482"/>
    <cellStyle name="Обычный 6 2 2 2 2 2 3 3 2" xfId="1003"/>
    <cellStyle name="Обычный 6 2 2 2 2 2 3 4" xfId="661"/>
    <cellStyle name="Обычный 6 2 2 2 2 2 4" xfId="309"/>
    <cellStyle name="Обычный 6 2 2 2 2 2 4 2" xfId="830"/>
    <cellStyle name="Обычный 6 2 2 2 2 2 5" xfId="480"/>
    <cellStyle name="Обычный 6 2 2 2 2 2 5 2" xfId="1001"/>
    <cellStyle name="Обычный 6 2 2 2 2 2 6" xfId="659"/>
    <cellStyle name="Обычный 6 2 2 2 2 3" xfId="140"/>
    <cellStyle name="Обычный 6 2 2 2 2 3 2" xfId="312"/>
    <cellStyle name="Обычный 6 2 2 2 2 3 2 2" xfId="833"/>
    <cellStyle name="Обычный 6 2 2 2 2 3 3" xfId="483"/>
    <cellStyle name="Обычный 6 2 2 2 2 3 3 2" xfId="1004"/>
    <cellStyle name="Обычный 6 2 2 2 2 3 4" xfId="662"/>
    <cellStyle name="Обычный 6 2 2 2 2 4" xfId="141"/>
    <cellStyle name="Обычный 6 2 2 2 2 4 2" xfId="313"/>
    <cellStyle name="Обычный 6 2 2 2 2 4 2 2" xfId="834"/>
    <cellStyle name="Обычный 6 2 2 2 2 4 3" xfId="484"/>
    <cellStyle name="Обычный 6 2 2 2 2 4 3 2" xfId="1005"/>
    <cellStyle name="Обычный 6 2 2 2 2 4 4" xfId="663"/>
    <cellStyle name="Обычный 6 2 2 2 2 5" xfId="305"/>
    <cellStyle name="Обычный 6 2 2 2 2 5 2" xfId="826"/>
    <cellStyle name="Обычный 6 2 2 2 2 6" xfId="476"/>
    <cellStyle name="Обычный 6 2 2 2 2 6 2" xfId="997"/>
    <cellStyle name="Обычный 6 2 2 2 2 7" xfId="655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3" xfId="485"/>
    <cellStyle name="Обычный 6 2 2 2 3 2 3 2" xfId="1006"/>
    <cellStyle name="Обычный 6 2 2 2 3 2 4" xfId="664"/>
    <cellStyle name="Обычный 6 2 2 2 3 3" xfId="143"/>
    <cellStyle name="Обычный 6 2 2 2 3 3 2" xfId="315"/>
    <cellStyle name="Обычный 6 2 2 2 3 3 2 2" xfId="836"/>
    <cellStyle name="Обычный 6 2 2 2 3 3 3" xfId="486"/>
    <cellStyle name="Обычный 6 2 2 2 3 3 3 2" xfId="1007"/>
    <cellStyle name="Обычный 6 2 2 2 3 3 4" xfId="665"/>
    <cellStyle name="Обычный 6 2 2 2 3 4" xfId="307"/>
    <cellStyle name="Обычный 6 2 2 2 3 4 2" xfId="828"/>
    <cellStyle name="Обычный 6 2 2 2 3 5" xfId="478"/>
    <cellStyle name="Обычный 6 2 2 2 3 5 2" xfId="999"/>
    <cellStyle name="Обычный 6 2 2 2 3 6" xfId="657"/>
    <cellStyle name="Обычный 6 2 2 2 4" xfId="144"/>
    <cellStyle name="Обычный 6 2 2 2 4 2" xfId="316"/>
    <cellStyle name="Обычный 6 2 2 2 4 2 2" xfId="837"/>
    <cellStyle name="Обычный 6 2 2 2 4 3" xfId="487"/>
    <cellStyle name="Обычный 6 2 2 2 4 3 2" xfId="1008"/>
    <cellStyle name="Обычный 6 2 2 2 4 4" xfId="666"/>
    <cellStyle name="Обычный 6 2 2 2 5" xfId="145"/>
    <cellStyle name="Обычный 6 2 2 2 5 2" xfId="317"/>
    <cellStyle name="Обычный 6 2 2 2 5 2 2" xfId="838"/>
    <cellStyle name="Обычный 6 2 2 2 5 3" xfId="488"/>
    <cellStyle name="Обычный 6 2 2 2 5 3 2" xfId="1009"/>
    <cellStyle name="Обычный 6 2 2 2 5 4" xfId="667"/>
    <cellStyle name="Обычный 6 2 2 2 6" xfId="288"/>
    <cellStyle name="Обычный 6 2 2 2 6 2" xfId="809"/>
    <cellStyle name="Обычный 6 2 2 2 7" xfId="459"/>
    <cellStyle name="Обычный 6 2 2 2 7 2" xfId="980"/>
    <cellStyle name="Обычный 6 2 2 2 8" xfId="638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3" xfId="490"/>
    <cellStyle name="Обычный 6 2 2 3 2 2 3 2" xfId="1011"/>
    <cellStyle name="Обычный 6 2 2 3 2 2 4" xfId="669"/>
    <cellStyle name="Обычный 6 2 2 3 2 3" xfId="148"/>
    <cellStyle name="Обычный 6 2 2 3 2 3 2" xfId="320"/>
    <cellStyle name="Обычный 6 2 2 3 2 3 2 2" xfId="841"/>
    <cellStyle name="Обычный 6 2 2 3 2 3 3" xfId="491"/>
    <cellStyle name="Обычный 6 2 2 3 2 3 3 2" xfId="1012"/>
    <cellStyle name="Обычный 6 2 2 3 2 3 4" xfId="670"/>
    <cellStyle name="Обычный 6 2 2 3 2 4" xfId="318"/>
    <cellStyle name="Обычный 6 2 2 3 2 4 2" xfId="839"/>
    <cellStyle name="Обычный 6 2 2 3 2 5" xfId="489"/>
    <cellStyle name="Обычный 6 2 2 3 2 5 2" xfId="1010"/>
    <cellStyle name="Обычный 6 2 2 3 2 6" xfId="668"/>
    <cellStyle name="Обычный 6 2 2 3 3" xfId="149"/>
    <cellStyle name="Обычный 6 2 2 3 3 2" xfId="321"/>
    <cellStyle name="Обычный 6 2 2 3 3 2 2" xfId="842"/>
    <cellStyle name="Обычный 6 2 2 3 3 3" xfId="492"/>
    <cellStyle name="Обычный 6 2 2 3 3 3 2" xfId="1013"/>
    <cellStyle name="Обычный 6 2 2 3 3 4" xfId="671"/>
    <cellStyle name="Обычный 6 2 2 3 4" xfId="150"/>
    <cellStyle name="Обычный 6 2 2 3 4 2" xfId="322"/>
    <cellStyle name="Обычный 6 2 2 3 4 2 2" xfId="843"/>
    <cellStyle name="Обычный 6 2 2 3 4 3" xfId="493"/>
    <cellStyle name="Обычный 6 2 2 3 4 3 2" xfId="1014"/>
    <cellStyle name="Обычный 6 2 2 3 4 4" xfId="672"/>
    <cellStyle name="Обычный 6 2 2 3 5" xfId="300"/>
    <cellStyle name="Обычный 6 2 2 3 5 2" xfId="821"/>
    <cellStyle name="Обычный 6 2 2 3 6" xfId="471"/>
    <cellStyle name="Обычный 6 2 2 3 6 2" xfId="992"/>
    <cellStyle name="Обычный 6 2 2 3 7" xfId="650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3" xfId="495"/>
    <cellStyle name="Обычный 6 2 2 4 2 2 3 2" xfId="1016"/>
    <cellStyle name="Обычный 6 2 2 4 2 2 4" xfId="674"/>
    <cellStyle name="Обычный 6 2 2 4 2 3" xfId="153"/>
    <cellStyle name="Обычный 6 2 2 4 2 3 2" xfId="325"/>
    <cellStyle name="Обычный 6 2 2 4 2 3 2 2" xfId="846"/>
    <cellStyle name="Обычный 6 2 2 4 2 3 3" xfId="496"/>
    <cellStyle name="Обычный 6 2 2 4 2 3 3 2" xfId="1017"/>
    <cellStyle name="Обычный 6 2 2 4 2 3 4" xfId="675"/>
    <cellStyle name="Обычный 6 2 2 4 2 4" xfId="323"/>
    <cellStyle name="Обычный 6 2 2 4 2 4 2" xfId="844"/>
    <cellStyle name="Обычный 6 2 2 4 2 5" xfId="494"/>
    <cellStyle name="Обычный 6 2 2 4 2 5 2" xfId="1015"/>
    <cellStyle name="Обычный 6 2 2 4 2 6" xfId="673"/>
    <cellStyle name="Обычный 6 2 2 4 3" xfId="154"/>
    <cellStyle name="Обычный 6 2 2 4 3 2" xfId="326"/>
    <cellStyle name="Обычный 6 2 2 4 3 2 2" xfId="847"/>
    <cellStyle name="Обычный 6 2 2 4 3 3" xfId="497"/>
    <cellStyle name="Обычный 6 2 2 4 3 3 2" xfId="1018"/>
    <cellStyle name="Обычный 6 2 2 4 3 4" xfId="676"/>
    <cellStyle name="Обычный 6 2 2 4 4" xfId="155"/>
    <cellStyle name="Обычный 6 2 2 4 4 2" xfId="327"/>
    <cellStyle name="Обычный 6 2 2 4 4 2 2" xfId="848"/>
    <cellStyle name="Обычный 6 2 2 4 4 3" xfId="498"/>
    <cellStyle name="Обычный 6 2 2 4 4 3 2" xfId="1019"/>
    <cellStyle name="Обычный 6 2 2 4 4 4" xfId="677"/>
    <cellStyle name="Обычный 6 2 2 4 5" xfId="293"/>
    <cellStyle name="Обычный 6 2 2 4 5 2" xfId="814"/>
    <cellStyle name="Обычный 6 2 2 4 6" xfId="464"/>
    <cellStyle name="Обычный 6 2 2 4 6 2" xfId="985"/>
    <cellStyle name="Обычный 6 2 2 4 7" xfId="643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3" xfId="500"/>
    <cellStyle name="Обычный 6 2 2 5 2 3 2" xfId="1021"/>
    <cellStyle name="Обычный 6 2 2 5 2 4" xfId="679"/>
    <cellStyle name="Обычный 6 2 2 5 3" xfId="158"/>
    <cellStyle name="Обычный 6 2 2 5 3 2" xfId="330"/>
    <cellStyle name="Обычный 6 2 2 5 3 2 2" xfId="851"/>
    <cellStyle name="Обычный 6 2 2 5 3 3" xfId="501"/>
    <cellStyle name="Обычный 6 2 2 5 3 3 2" xfId="1022"/>
    <cellStyle name="Обычный 6 2 2 5 3 4" xfId="680"/>
    <cellStyle name="Обычный 6 2 2 5 4" xfId="328"/>
    <cellStyle name="Обычный 6 2 2 5 4 2" xfId="849"/>
    <cellStyle name="Обычный 6 2 2 5 5" xfId="499"/>
    <cellStyle name="Обычный 6 2 2 5 5 2" xfId="1020"/>
    <cellStyle name="Обычный 6 2 2 5 6" xfId="678"/>
    <cellStyle name="Обычный 6 2 2 6" xfId="159"/>
    <cellStyle name="Обычный 6 2 2 6 2" xfId="331"/>
    <cellStyle name="Обычный 6 2 2 6 2 2" xfId="852"/>
    <cellStyle name="Обычный 6 2 2 6 3" xfId="502"/>
    <cellStyle name="Обычный 6 2 2 6 3 2" xfId="1023"/>
    <cellStyle name="Обычный 6 2 2 6 4" xfId="681"/>
    <cellStyle name="Обычный 6 2 2 7" xfId="160"/>
    <cellStyle name="Обычный 6 2 2 7 2" xfId="332"/>
    <cellStyle name="Обычный 6 2 2 7 2 2" xfId="853"/>
    <cellStyle name="Обычный 6 2 2 7 3" xfId="503"/>
    <cellStyle name="Обычный 6 2 2 7 3 2" xfId="1024"/>
    <cellStyle name="Обычный 6 2 2 7 4" xfId="682"/>
    <cellStyle name="Обычный 6 2 2 8" xfId="161"/>
    <cellStyle name="Обычный 6 2 2 8 2" xfId="333"/>
    <cellStyle name="Обычный 6 2 2 8 2 2" xfId="854"/>
    <cellStyle name="Обычный 6 2 2 8 3" xfId="504"/>
    <cellStyle name="Обычный 6 2 2 8 3 2" xfId="1025"/>
    <cellStyle name="Обычный 6 2 2 8 4" xfId="683"/>
    <cellStyle name="Обычный 6 2 2 9" xfId="110"/>
    <cellStyle name="Обычный 6 2 2 9 2" xfId="633"/>
    <cellStyle name="Обычный 6 2 3" xfId="101"/>
    <cellStyle name="Обычный 6 2 3 10" xfId="285"/>
    <cellStyle name="Обычный 6 2 3 10 2" xfId="806"/>
    <cellStyle name="Обычный 6 2 3 11" xfId="456"/>
    <cellStyle name="Обычный 6 2 3 11 2" xfId="977"/>
    <cellStyle name="Обычный 6 2 3 12" xfId="628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3" xfId="506"/>
    <cellStyle name="Обычный 6 2 3 2 2 2 2 3 2" xfId="1027"/>
    <cellStyle name="Обычный 6 2 3 2 2 2 2 4" xfId="685"/>
    <cellStyle name="Обычный 6 2 3 2 2 2 3" xfId="164"/>
    <cellStyle name="Обычный 6 2 3 2 2 2 3 2" xfId="336"/>
    <cellStyle name="Обычный 6 2 3 2 2 2 3 2 2" xfId="857"/>
    <cellStyle name="Обычный 6 2 3 2 2 2 3 3" xfId="507"/>
    <cellStyle name="Обычный 6 2 3 2 2 2 3 3 2" xfId="1028"/>
    <cellStyle name="Обычный 6 2 3 2 2 2 3 4" xfId="686"/>
    <cellStyle name="Обычный 6 2 3 2 2 2 4" xfId="334"/>
    <cellStyle name="Обычный 6 2 3 2 2 2 4 2" xfId="855"/>
    <cellStyle name="Обычный 6 2 3 2 2 2 5" xfId="505"/>
    <cellStyle name="Обычный 6 2 3 2 2 2 5 2" xfId="1026"/>
    <cellStyle name="Обычный 6 2 3 2 2 2 6" xfId="684"/>
    <cellStyle name="Обычный 6 2 3 2 2 3" xfId="165"/>
    <cellStyle name="Обычный 6 2 3 2 2 3 2" xfId="337"/>
    <cellStyle name="Обычный 6 2 3 2 2 3 2 2" xfId="858"/>
    <cellStyle name="Обычный 6 2 3 2 2 3 3" xfId="508"/>
    <cellStyle name="Обычный 6 2 3 2 2 3 3 2" xfId="1029"/>
    <cellStyle name="Обычный 6 2 3 2 2 3 4" xfId="687"/>
    <cellStyle name="Обычный 6 2 3 2 2 4" xfId="166"/>
    <cellStyle name="Обычный 6 2 3 2 2 4 2" xfId="338"/>
    <cellStyle name="Обычный 6 2 3 2 2 4 2 2" xfId="859"/>
    <cellStyle name="Обычный 6 2 3 2 2 4 3" xfId="509"/>
    <cellStyle name="Обычный 6 2 3 2 2 4 3 2" xfId="1030"/>
    <cellStyle name="Обычный 6 2 3 2 2 4 4" xfId="688"/>
    <cellStyle name="Обычный 6 2 3 2 2 5" xfId="304"/>
    <cellStyle name="Обычный 6 2 3 2 2 5 2" xfId="825"/>
    <cellStyle name="Обычный 6 2 3 2 2 6" xfId="475"/>
    <cellStyle name="Обычный 6 2 3 2 2 6 2" xfId="996"/>
    <cellStyle name="Обычный 6 2 3 2 2 7" xfId="654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3" xfId="510"/>
    <cellStyle name="Обычный 6 2 3 2 3 2 3 2" xfId="1031"/>
    <cellStyle name="Обычный 6 2 3 2 3 2 4" xfId="689"/>
    <cellStyle name="Обычный 6 2 3 2 3 3" xfId="168"/>
    <cellStyle name="Обычный 6 2 3 2 3 3 2" xfId="340"/>
    <cellStyle name="Обычный 6 2 3 2 3 3 2 2" xfId="861"/>
    <cellStyle name="Обычный 6 2 3 2 3 3 3" xfId="511"/>
    <cellStyle name="Обычный 6 2 3 2 3 3 3 2" xfId="1032"/>
    <cellStyle name="Обычный 6 2 3 2 3 3 4" xfId="690"/>
    <cellStyle name="Обычный 6 2 3 2 3 4" xfId="306"/>
    <cellStyle name="Обычный 6 2 3 2 3 4 2" xfId="827"/>
    <cellStyle name="Обычный 6 2 3 2 3 5" xfId="477"/>
    <cellStyle name="Обычный 6 2 3 2 3 5 2" xfId="998"/>
    <cellStyle name="Обычный 6 2 3 2 3 6" xfId="656"/>
    <cellStyle name="Обычный 6 2 3 2 4" xfId="169"/>
    <cellStyle name="Обычный 6 2 3 2 4 2" xfId="341"/>
    <cellStyle name="Обычный 6 2 3 2 4 2 2" xfId="862"/>
    <cellStyle name="Обычный 6 2 3 2 4 3" xfId="512"/>
    <cellStyle name="Обычный 6 2 3 2 4 3 2" xfId="1033"/>
    <cellStyle name="Обычный 6 2 3 2 4 4" xfId="691"/>
    <cellStyle name="Обычный 6 2 3 2 5" xfId="170"/>
    <cellStyle name="Обычный 6 2 3 2 5 2" xfId="342"/>
    <cellStyle name="Обычный 6 2 3 2 5 2 2" xfId="863"/>
    <cellStyle name="Обычный 6 2 3 2 5 3" xfId="513"/>
    <cellStyle name="Обычный 6 2 3 2 5 3 2" xfId="1034"/>
    <cellStyle name="Обычный 6 2 3 2 5 4" xfId="692"/>
    <cellStyle name="Обычный 6 2 3 2 6" xfId="287"/>
    <cellStyle name="Обычный 6 2 3 2 6 2" xfId="808"/>
    <cellStyle name="Обычный 6 2 3 2 7" xfId="458"/>
    <cellStyle name="Обычный 6 2 3 2 7 2" xfId="979"/>
    <cellStyle name="Обычный 6 2 3 2 8" xfId="637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3" xfId="515"/>
    <cellStyle name="Обычный 6 2 3 3 2 2 3 2" xfId="1036"/>
    <cellStyle name="Обычный 6 2 3 3 2 2 4" xfId="694"/>
    <cellStyle name="Обычный 6 2 3 3 2 3" xfId="173"/>
    <cellStyle name="Обычный 6 2 3 3 2 3 2" xfId="345"/>
    <cellStyle name="Обычный 6 2 3 3 2 3 2 2" xfId="866"/>
    <cellStyle name="Обычный 6 2 3 3 2 3 3" xfId="516"/>
    <cellStyle name="Обычный 6 2 3 3 2 3 3 2" xfId="1037"/>
    <cellStyle name="Обычный 6 2 3 3 2 3 4" xfId="695"/>
    <cellStyle name="Обычный 6 2 3 3 2 4" xfId="343"/>
    <cellStyle name="Обычный 6 2 3 3 2 4 2" xfId="864"/>
    <cellStyle name="Обычный 6 2 3 3 2 5" xfId="514"/>
    <cellStyle name="Обычный 6 2 3 3 2 5 2" xfId="1035"/>
    <cellStyle name="Обычный 6 2 3 3 2 6" xfId="693"/>
    <cellStyle name="Обычный 6 2 3 3 3" xfId="174"/>
    <cellStyle name="Обычный 6 2 3 3 3 2" xfId="346"/>
    <cellStyle name="Обычный 6 2 3 3 3 2 2" xfId="867"/>
    <cellStyle name="Обычный 6 2 3 3 3 3" xfId="517"/>
    <cellStyle name="Обычный 6 2 3 3 3 3 2" xfId="1038"/>
    <cellStyle name="Обычный 6 2 3 3 3 4" xfId="696"/>
    <cellStyle name="Обычный 6 2 3 3 4" xfId="175"/>
    <cellStyle name="Обычный 6 2 3 3 4 2" xfId="347"/>
    <cellStyle name="Обычный 6 2 3 3 4 2 2" xfId="868"/>
    <cellStyle name="Обычный 6 2 3 3 4 3" xfId="518"/>
    <cellStyle name="Обычный 6 2 3 3 4 3 2" xfId="1039"/>
    <cellStyle name="Обычный 6 2 3 3 4 4" xfId="697"/>
    <cellStyle name="Обычный 6 2 3 3 5" xfId="302"/>
    <cellStyle name="Обычный 6 2 3 3 5 2" xfId="823"/>
    <cellStyle name="Обычный 6 2 3 3 6" xfId="473"/>
    <cellStyle name="Обычный 6 2 3 3 6 2" xfId="994"/>
    <cellStyle name="Обычный 6 2 3 3 7" xfId="652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3" xfId="520"/>
    <cellStyle name="Обычный 6 2 3 4 2 2 3 2" xfId="1041"/>
    <cellStyle name="Обычный 6 2 3 4 2 2 4" xfId="699"/>
    <cellStyle name="Обычный 6 2 3 4 2 3" xfId="178"/>
    <cellStyle name="Обычный 6 2 3 4 2 3 2" xfId="350"/>
    <cellStyle name="Обычный 6 2 3 4 2 3 2 2" xfId="871"/>
    <cellStyle name="Обычный 6 2 3 4 2 3 3" xfId="521"/>
    <cellStyle name="Обычный 6 2 3 4 2 3 3 2" xfId="1042"/>
    <cellStyle name="Обычный 6 2 3 4 2 3 4" xfId="700"/>
    <cellStyle name="Обычный 6 2 3 4 2 4" xfId="348"/>
    <cellStyle name="Обычный 6 2 3 4 2 4 2" xfId="869"/>
    <cellStyle name="Обычный 6 2 3 4 2 5" xfId="519"/>
    <cellStyle name="Обычный 6 2 3 4 2 5 2" xfId="1040"/>
    <cellStyle name="Обычный 6 2 3 4 2 6" xfId="698"/>
    <cellStyle name="Обычный 6 2 3 4 3" xfId="179"/>
    <cellStyle name="Обычный 6 2 3 4 3 2" xfId="351"/>
    <cellStyle name="Обычный 6 2 3 4 3 2 2" xfId="872"/>
    <cellStyle name="Обычный 6 2 3 4 3 3" xfId="522"/>
    <cellStyle name="Обычный 6 2 3 4 3 3 2" xfId="1043"/>
    <cellStyle name="Обычный 6 2 3 4 3 4" xfId="701"/>
    <cellStyle name="Обычный 6 2 3 4 4" xfId="180"/>
    <cellStyle name="Обычный 6 2 3 4 4 2" xfId="352"/>
    <cellStyle name="Обычный 6 2 3 4 4 2 2" xfId="873"/>
    <cellStyle name="Обычный 6 2 3 4 4 3" xfId="523"/>
    <cellStyle name="Обычный 6 2 3 4 4 3 2" xfId="1044"/>
    <cellStyle name="Обычный 6 2 3 4 4 4" xfId="702"/>
    <cellStyle name="Обычный 6 2 3 4 5" xfId="295"/>
    <cellStyle name="Обычный 6 2 3 4 5 2" xfId="816"/>
    <cellStyle name="Обычный 6 2 3 4 6" xfId="466"/>
    <cellStyle name="Обычный 6 2 3 4 6 2" xfId="987"/>
    <cellStyle name="Обычный 6 2 3 4 7" xfId="645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3" xfId="525"/>
    <cellStyle name="Обычный 6 2 3 5 2 3 2" xfId="1046"/>
    <cellStyle name="Обычный 6 2 3 5 2 4" xfId="704"/>
    <cellStyle name="Обычный 6 2 3 5 3" xfId="183"/>
    <cellStyle name="Обычный 6 2 3 5 3 2" xfId="355"/>
    <cellStyle name="Обычный 6 2 3 5 3 2 2" xfId="876"/>
    <cellStyle name="Обычный 6 2 3 5 3 3" xfId="526"/>
    <cellStyle name="Обычный 6 2 3 5 3 3 2" xfId="1047"/>
    <cellStyle name="Обычный 6 2 3 5 3 4" xfId="705"/>
    <cellStyle name="Обычный 6 2 3 5 4" xfId="353"/>
    <cellStyle name="Обычный 6 2 3 5 4 2" xfId="874"/>
    <cellStyle name="Обычный 6 2 3 5 5" xfId="524"/>
    <cellStyle name="Обычный 6 2 3 5 5 2" xfId="1045"/>
    <cellStyle name="Обычный 6 2 3 5 6" xfId="703"/>
    <cellStyle name="Обычный 6 2 3 6" xfId="184"/>
    <cellStyle name="Обычный 6 2 3 6 2" xfId="356"/>
    <cellStyle name="Обычный 6 2 3 6 2 2" xfId="877"/>
    <cellStyle name="Обычный 6 2 3 6 3" xfId="527"/>
    <cellStyle name="Обычный 6 2 3 6 3 2" xfId="1048"/>
    <cellStyle name="Обычный 6 2 3 6 4" xfId="706"/>
    <cellStyle name="Обычный 6 2 3 7" xfId="185"/>
    <cellStyle name="Обычный 6 2 3 7 2" xfId="357"/>
    <cellStyle name="Обычный 6 2 3 7 2 2" xfId="878"/>
    <cellStyle name="Обычный 6 2 3 7 3" xfId="528"/>
    <cellStyle name="Обычный 6 2 3 7 3 2" xfId="1049"/>
    <cellStyle name="Обычный 6 2 3 7 4" xfId="707"/>
    <cellStyle name="Обычный 6 2 3 8" xfId="186"/>
    <cellStyle name="Обычный 6 2 3 8 2" xfId="358"/>
    <cellStyle name="Обычный 6 2 3 8 2 2" xfId="879"/>
    <cellStyle name="Обычный 6 2 3 8 3" xfId="529"/>
    <cellStyle name="Обычный 6 2 3 8 3 2" xfId="1050"/>
    <cellStyle name="Обычный 6 2 3 8 4" xfId="708"/>
    <cellStyle name="Обычный 6 2 3 9" xfId="112"/>
    <cellStyle name="Обычный 6 2 3 9 2" xfId="635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3" xfId="531"/>
    <cellStyle name="Обычный 6 2 4 2 2 3 2" xfId="1052"/>
    <cellStyle name="Обычный 6 2 4 2 2 4" xfId="710"/>
    <cellStyle name="Обычный 6 2 4 2 3" xfId="189"/>
    <cellStyle name="Обычный 6 2 4 2 3 2" xfId="361"/>
    <cellStyle name="Обычный 6 2 4 2 3 2 2" xfId="882"/>
    <cellStyle name="Обычный 6 2 4 2 3 3" xfId="532"/>
    <cellStyle name="Обычный 6 2 4 2 3 3 2" xfId="1053"/>
    <cellStyle name="Обычный 6 2 4 2 3 4" xfId="711"/>
    <cellStyle name="Обычный 6 2 4 2 4" xfId="359"/>
    <cellStyle name="Обычный 6 2 4 2 4 2" xfId="880"/>
    <cellStyle name="Обычный 6 2 4 2 5" xfId="530"/>
    <cellStyle name="Обычный 6 2 4 2 5 2" xfId="1051"/>
    <cellStyle name="Обычный 6 2 4 2 6" xfId="709"/>
    <cellStyle name="Обычный 6 2 4 3" xfId="190"/>
    <cellStyle name="Обычный 6 2 4 3 2" xfId="362"/>
    <cellStyle name="Обычный 6 2 4 3 2 2" xfId="883"/>
    <cellStyle name="Обычный 6 2 4 3 3" xfId="533"/>
    <cellStyle name="Обычный 6 2 4 3 3 2" xfId="1054"/>
    <cellStyle name="Обычный 6 2 4 3 4" xfId="712"/>
    <cellStyle name="Обычный 6 2 4 4" xfId="191"/>
    <cellStyle name="Обычный 6 2 4 4 2" xfId="363"/>
    <cellStyle name="Обычный 6 2 4 4 2 2" xfId="884"/>
    <cellStyle name="Обычный 6 2 4 4 3" xfId="534"/>
    <cellStyle name="Обычный 6 2 4 4 3 2" xfId="1055"/>
    <cellStyle name="Обычный 6 2 4 4 4" xfId="713"/>
    <cellStyle name="Обычный 6 2 4 5" xfId="299"/>
    <cellStyle name="Обычный 6 2 4 5 2" xfId="820"/>
    <cellStyle name="Обычный 6 2 4 6" xfId="470"/>
    <cellStyle name="Обычный 6 2 4 6 2" xfId="991"/>
    <cellStyle name="Обычный 6 2 4 7" xfId="649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3" xfId="536"/>
    <cellStyle name="Обычный 6 2 5 2 2 3 2" xfId="1057"/>
    <cellStyle name="Обычный 6 2 5 2 2 4" xfId="715"/>
    <cellStyle name="Обычный 6 2 5 2 3" xfId="194"/>
    <cellStyle name="Обычный 6 2 5 2 3 2" xfId="366"/>
    <cellStyle name="Обычный 6 2 5 2 3 2 2" xfId="887"/>
    <cellStyle name="Обычный 6 2 5 2 3 3" xfId="537"/>
    <cellStyle name="Обычный 6 2 5 2 3 3 2" xfId="1058"/>
    <cellStyle name="Обычный 6 2 5 2 3 4" xfId="716"/>
    <cellStyle name="Обычный 6 2 5 2 4" xfId="364"/>
    <cellStyle name="Обычный 6 2 5 2 4 2" xfId="885"/>
    <cellStyle name="Обычный 6 2 5 2 5" xfId="535"/>
    <cellStyle name="Обычный 6 2 5 2 5 2" xfId="1056"/>
    <cellStyle name="Обычный 6 2 5 2 6" xfId="714"/>
    <cellStyle name="Обычный 6 2 5 3" xfId="195"/>
    <cellStyle name="Обычный 6 2 5 3 2" xfId="367"/>
    <cellStyle name="Обычный 6 2 5 3 2 2" xfId="888"/>
    <cellStyle name="Обычный 6 2 5 3 3" xfId="538"/>
    <cellStyle name="Обычный 6 2 5 3 3 2" xfId="1059"/>
    <cellStyle name="Обычный 6 2 5 3 4" xfId="717"/>
    <cellStyle name="Обычный 6 2 5 4" xfId="196"/>
    <cellStyle name="Обычный 6 2 5 4 2" xfId="368"/>
    <cellStyle name="Обычный 6 2 5 4 2 2" xfId="889"/>
    <cellStyle name="Обычный 6 2 5 4 3" xfId="539"/>
    <cellStyle name="Обычный 6 2 5 4 3 2" xfId="1060"/>
    <cellStyle name="Обычный 6 2 5 4 4" xfId="718"/>
    <cellStyle name="Обычный 6 2 5 5" xfId="292"/>
    <cellStyle name="Обычный 6 2 5 5 2" xfId="813"/>
    <cellStyle name="Обычный 6 2 5 6" xfId="463"/>
    <cellStyle name="Обычный 6 2 5 6 2" xfId="984"/>
    <cellStyle name="Обычный 6 2 5 7" xfId="642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3" xfId="541"/>
    <cellStyle name="Обычный 6 2 6 2 3 2" xfId="1062"/>
    <cellStyle name="Обычный 6 2 6 2 4" xfId="720"/>
    <cellStyle name="Обычный 6 2 6 3" xfId="199"/>
    <cellStyle name="Обычный 6 2 6 3 2" xfId="371"/>
    <cellStyle name="Обычный 6 2 6 3 2 2" xfId="892"/>
    <cellStyle name="Обычный 6 2 6 3 3" xfId="542"/>
    <cellStyle name="Обычный 6 2 6 3 3 2" xfId="1063"/>
    <cellStyle name="Обычный 6 2 6 3 4" xfId="721"/>
    <cellStyle name="Обычный 6 2 6 4" xfId="369"/>
    <cellStyle name="Обычный 6 2 6 4 2" xfId="890"/>
    <cellStyle name="Обычный 6 2 6 5" xfId="540"/>
    <cellStyle name="Обычный 6 2 6 5 2" xfId="1061"/>
    <cellStyle name="Обычный 6 2 6 6" xfId="719"/>
    <cellStyle name="Обычный 6 2 7" xfId="200"/>
    <cellStyle name="Обычный 6 2 7 2" xfId="372"/>
    <cellStyle name="Обычный 6 2 7 2 2" xfId="893"/>
    <cellStyle name="Обычный 6 2 7 3" xfId="543"/>
    <cellStyle name="Обычный 6 2 7 3 2" xfId="1064"/>
    <cellStyle name="Обычный 6 2 7 4" xfId="722"/>
    <cellStyle name="Обычный 6 2 8" xfId="201"/>
    <cellStyle name="Обычный 6 2 8 2" xfId="373"/>
    <cellStyle name="Обычный 6 2 8 2 2" xfId="894"/>
    <cellStyle name="Обычный 6 2 8 3" xfId="544"/>
    <cellStyle name="Обычный 6 2 8 3 2" xfId="1065"/>
    <cellStyle name="Обычный 6 2 8 4" xfId="723"/>
    <cellStyle name="Обычный 6 2 9" xfId="202"/>
    <cellStyle name="Обычный 6 2 9 2" xfId="374"/>
    <cellStyle name="Обычный 6 2 9 2 2" xfId="895"/>
    <cellStyle name="Обычный 6 2 9 3" xfId="545"/>
    <cellStyle name="Обычный 6 2 9 3 2" xfId="1066"/>
    <cellStyle name="Обычный 6 2 9 4" xfId="724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3" xfId="547"/>
    <cellStyle name="Обычный 6 3 2 2 3 2" xfId="1068"/>
    <cellStyle name="Обычный 6 3 2 2 4" xfId="726"/>
    <cellStyle name="Обычный 6 3 2 3" xfId="205"/>
    <cellStyle name="Обычный 6 3 2 3 2" xfId="377"/>
    <cellStyle name="Обычный 6 3 2 3 2 2" xfId="898"/>
    <cellStyle name="Обычный 6 3 2 3 3" xfId="548"/>
    <cellStyle name="Обычный 6 3 2 3 3 2" xfId="1069"/>
    <cellStyle name="Обычный 6 3 2 3 4" xfId="727"/>
    <cellStyle name="Обычный 6 3 2 4" xfId="375"/>
    <cellStyle name="Обычный 6 3 2 4 2" xfId="896"/>
    <cellStyle name="Обычный 6 3 2 5" xfId="546"/>
    <cellStyle name="Обычный 6 3 2 5 2" xfId="1067"/>
    <cellStyle name="Обычный 6 3 2 6" xfId="725"/>
    <cellStyle name="Обычный 6 3 3" xfId="206"/>
    <cellStyle name="Обычный 6 3 3 2" xfId="378"/>
    <cellStyle name="Обычный 6 3 3 2 2" xfId="899"/>
    <cellStyle name="Обычный 6 3 3 3" xfId="549"/>
    <cellStyle name="Обычный 6 3 3 3 2" xfId="1070"/>
    <cellStyle name="Обычный 6 3 3 4" xfId="728"/>
    <cellStyle name="Обычный 6 3 4" xfId="207"/>
    <cellStyle name="Обычный 6 3 4 2" xfId="379"/>
    <cellStyle name="Обычный 6 3 4 2 2" xfId="900"/>
    <cellStyle name="Обычный 6 3 4 3" xfId="550"/>
    <cellStyle name="Обычный 6 3 4 3 2" xfId="1071"/>
    <cellStyle name="Обычный 6 3 4 4" xfId="729"/>
    <cellStyle name="Обычный 6 3 5" xfId="296"/>
    <cellStyle name="Обычный 6 3 5 2" xfId="817"/>
    <cellStyle name="Обычный 6 3 6" xfId="467"/>
    <cellStyle name="Обычный 6 3 6 2" xfId="988"/>
    <cellStyle name="Обычный 6 3 7" xfId="646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3" xfId="552"/>
    <cellStyle name="Обычный 6 4 2 2 3 2" xfId="1073"/>
    <cellStyle name="Обычный 6 4 2 2 4" xfId="731"/>
    <cellStyle name="Обычный 6 4 2 3" xfId="210"/>
    <cellStyle name="Обычный 6 4 2 3 2" xfId="382"/>
    <cellStyle name="Обычный 6 4 2 3 2 2" xfId="903"/>
    <cellStyle name="Обычный 6 4 2 3 3" xfId="553"/>
    <cellStyle name="Обычный 6 4 2 3 3 2" xfId="1074"/>
    <cellStyle name="Обычный 6 4 2 3 4" xfId="732"/>
    <cellStyle name="Обычный 6 4 2 4" xfId="380"/>
    <cellStyle name="Обычный 6 4 2 4 2" xfId="901"/>
    <cellStyle name="Обычный 6 4 2 5" xfId="551"/>
    <cellStyle name="Обычный 6 4 2 5 2" xfId="1072"/>
    <cellStyle name="Обычный 6 4 2 6" xfId="730"/>
    <cellStyle name="Обычный 6 4 3" xfId="211"/>
    <cellStyle name="Обычный 6 4 3 2" xfId="383"/>
    <cellStyle name="Обычный 6 4 3 2 2" xfId="904"/>
    <cellStyle name="Обычный 6 4 3 3" xfId="554"/>
    <cellStyle name="Обычный 6 4 3 3 2" xfId="1075"/>
    <cellStyle name="Обычный 6 4 3 4" xfId="733"/>
    <cellStyle name="Обычный 6 4 4" xfId="212"/>
    <cellStyle name="Обычный 6 4 4 2" xfId="384"/>
    <cellStyle name="Обычный 6 4 4 2 2" xfId="905"/>
    <cellStyle name="Обычный 6 4 4 3" xfId="555"/>
    <cellStyle name="Обычный 6 4 4 3 2" xfId="1076"/>
    <cellStyle name="Обычный 6 4 4 4" xfId="734"/>
    <cellStyle name="Обычный 6 4 5" xfId="289"/>
    <cellStyle name="Обычный 6 4 5 2" xfId="810"/>
    <cellStyle name="Обычный 6 4 6" xfId="460"/>
    <cellStyle name="Обычный 6 4 6 2" xfId="981"/>
    <cellStyle name="Обычный 6 4 7" xfId="639"/>
    <cellStyle name="Обычный 6 5" xfId="213"/>
    <cellStyle name="Обычный 6 5 2" xfId="214"/>
    <cellStyle name="Обычный 6 5 2 2" xfId="386"/>
    <cellStyle name="Обычный 6 5 2 2 2" xfId="907"/>
    <cellStyle name="Обычный 6 5 2 3" xfId="557"/>
    <cellStyle name="Обычный 6 5 2 3 2" xfId="1078"/>
    <cellStyle name="Обычный 6 5 2 4" xfId="736"/>
    <cellStyle name="Обычный 6 5 3" xfId="215"/>
    <cellStyle name="Обычный 6 5 3 2" xfId="387"/>
    <cellStyle name="Обычный 6 5 3 2 2" xfId="908"/>
    <cellStyle name="Обычный 6 5 3 3" xfId="558"/>
    <cellStyle name="Обычный 6 5 3 3 2" xfId="1079"/>
    <cellStyle name="Обычный 6 5 3 4" xfId="737"/>
    <cellStyle name="Обычный 6 5 4" xfId="385"/>
    <cellStyle name="Обычный 6 5 4 2" xfId="906"/>
    <cellStyle name="Обычный 6 5 5" xfId="556"/>
    <cellStyle name="Обычный 6 5 5 2" xfId="1077"/>
    <cellStyle name="Обычный 6 5 6" xfId="735"/>
    <cellStyle name="Обычный 6 6" xfId="216"/>
    <cellStyle name="Обычный 6 6 2" xfId="388"/>
    <cellStyle name="Обычный 6 6 2 2" xfId="909"/>
    <cellStyle name="Обычный 6 6 3" xfId="559"/>
    <cellStyle name="Обычный 6 6 3 2" xfId="1080"/>
    <cellStyle name="Обычный 6 6 4" xfId="738"/>
    <cellStyle name="Обычный 6 7" xfId="217"/>
    <cellStyle name="Обычный 6 7 2" xfId="389"/>
    <cellStyle name="Обычный 6 7 2 2" xfId="910"/>
    <cellStyle name="Обычный 6 7 3" xfId="560"/>
    <cellStyle name="Обычный 6 7 3 2" xfId="1081"/>
    <cellStyle name="Обычный 6 7 4" xfId="739"/>
    <cellStyle name="Обычный 6 8" xfId="218"/>
    <cellStyle name="Обычный 6 8 2" xfId="390"/>
    <cellStyle name="Обычный 6 8 2 2" xfId="911"/>
    <cellStyle name="Обычный 6 8 3" xfId="561"/>
    <cellStyle name="Обычный 6 8 3 2" xfId="1082"/>
    <cellStyle name="Обычный 6 8 4" xfId="740"/>
    <cellStyle name="Обычный 6 9" xfId="106"/>
    <cellStyle name="Обычный 6 9 2" xfId="629"/>
    <cellStyle name="Обычный 7" xfId="54"/>
    <cellStyle name="Обычный 7 2" xfId="58"/>
    <cellStyle name="Обычный 7 2 10" xfId="455"/>
    <cellStyle name="Обычный 7 2 10 2" xfId="976"/>
    <cellStyle name="Обычный 7 2 11" xfId="627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3" xfId="563"/>
    <cellStyle name="Обычный 7 2 2 2 2 3 2" xfId="1084"/>
    <cellStyle name="Обычный 7 2 2 2 2 4" xfId="742"/>
    <cellStyle name="Обычный 7 2 2 2 3" xfId="221"/>
    <cellStyle name="Обычный 7 2 2 2 3 2" xfId="393"/>
    <cellStyle name="Обычный 7 2 2 2 3 2 2" xfId="914"/>
    <cellStyle name="Обычный 7 2 2 2 3 3" xfId="564"/>
    <cellStyle name="Обычный 7 2 2 2 3 3 2" xfId="1085"/>
    <cellStyle name="Обычный 7 2 2 2 3 4" xfId="743"/>
    <cellStyle name="Обычный 7 2 2 2 4" xfId="391"/>
    <cellStyle name="Обычный 7 2 2 2 4 2" xfId="912"/>
    <cellStyle name="Обычный 7 2 2 2 5" xfId="562"/>
    <cellStyle name="Обычный 7 2 2 2 5 2" xfId="1083"/>
    <cellStyle name="Обычный 7 2 2 2 6" xfId="741"/>
    <cellStyle name="Обычный 7 2 2 3" xfId="222"/>
    <cellStyle name="Обычный 7 2 2 3 2" xfId="394"/>
    <cellStyle name="Обычный 7 2 2 3 2 2" xfId="915"/>
    <cellStyle name="Обычный 7 2 2 3 3" xfId="565"/>
    <cellStyle name="Обычный 7 2 2 3 3 2" xfId="1086"/>
    <cellStyle name="Обычный 7 2 2 3 4" xfId="744"/>
    <cellStyle name="Обычный 7 2 2 4" xfId="223"/>
    <cellStyle name="Обычный 7 2 2 4 2" xfId="395"/>
    <cellStyle name="Обычный 7 2 2 4 2 2" xfId="916"/>
    <cellStyle name="Обычный 7 2 2 4 3" xfId="566"/>
    <cellStyle name="Обычный 7 2 2 4 3 2" xfId="1087"/>
    <cellStyle name="Обычный 7 2 2 4 4" xfId="745"/>
    <cellStyle name="Обычный 7 2 2 5" xfId="301"/>
    <cellStyle name="Обычный 7 2 2 5 2" xfId="822"/>
    <cellStyle name="Обычный 7 2 2 6" xfId="472"/>
    <cellStyle name="Обычный 7 2 2 6 2" xfId="993"/>
    <cellStyle name="Обычный 7 2 2 7" xfId="651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3" xfId="568"/>
    <cellStyle name="Обычный 7 2 3 2 2 3 2" xfId="1089"/>
    <cellStyle name="Обычный 7 2 3 2 2 4" xfId="747"/>
    <cellStyle name="Обычный 7 2 3 2 3" xfId="226"/>
    <cellStyle name="Обычный 7 2 3 2 3 2" xfId="398"/>
    <cellStyle name="Обычный 7 2 3 2 3 2 2" xfId="919"/>
    <cellStyle name="Обычный 7 2 3 2 3 3" xfId="569"/>
    <cellStyle name="Обычный 7 2 3 2 3 3 2" xfId="1090"/>
    <cellStyle name="Обычный 7 2 3 2 3 4" xfId="748"/>
    <cellStyle name="Обычный 7 2 3 2 4" xfId="396"/>
    <cellStyle name="Обычный 7 2 3 2 4 2" xfId="917"/>
    <cellStyle name="Обычный 7 2 3 2 5" xfId="567"/>
    <cellStyle name="Обычный 7 2 3 2 5 2" xfId="1088"/>
    <cellStyle name="Обычный 7 2 3 2 6" xfId="746"/>
    <cellStyle name="Обычный 7 2 3 3" xfId="227"/>
    <cellStyle name="Обычный 7 2 3 3 2" xfId="399"/>
    <cellStyle name="Обычный 7 2 3 3 2 2" xfId="920"/>
    <cellStyle name="Обычный 7 2 3 3 3" xfId="570"/>
    <cellStyle name="Обычный 7 2 3 3 3 2" xfId="1091"/>
    <cellStyle name="Обычный 7 2 3 3 4" xfId="749"/>
    <cellStyle name="Обычный 7 2 3 4" xfId="228"/>
    <cellStyle name="Обычный 7 2 3 4 2" xfId="400"/>
    <cellStyle name="Обычный 7 2 3 4 2 2" xfId="921"/>
    <cellStyle name="Обычный 7 2 3 4 3" xfId="571"/>
    <cellStyle name="Обычный 7 2 3 4 3 2" xfId="1092"/>
    <cellStyle name="Обычный 7 2 3 4 4" xfId="750"/>
    <cellStyle name="Обычный 7 2 3 5" xfId="294"/>
    <cellStyle name="Обычный 7 2 3 5 2" xfId="815"/>
    <cellStyle name="Обычный 7 2 3 6" xfId="465"/>
    <cellStyle name="Обычный 7 2 3 6 2" xfId="986"/>
    <cellStyle name="Обычный 7 2 3 7" xfId="644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3" xfId="573"/>
    <cellStyle name="Обычный 7 2 4 2 3 2" xfId="1094"/>
    <cellStyle name="Обычный 7 2 4 2 4" xfId="752"/>
    <cellStyle name="Обычный 7 2 4 3" xfId="231"/>
    <cellStyle name="Обычный 7 2 4 3 2" xfId="403"/>
    <cellStyle name="Обычный 7 2 4 3 2 2" xfId="924"/>
    <cellStyle name="Обычный 7 2 4 3 3" xfId="574"/>
    <cellStyle name="Обычный 7 2 4 3 3 2" xfId="1095"/>
    <cellStyle name="Обычный 7 2 4 3 4" xfId="753"/>
    <cellStyle name="Обычный 7 2 4 4" xfId="401"/>
    <cellStyle name="Обычный 7 2 4 4 2" xfId="922"/>
    <cellStyle name="Обычный 7 2 4 5" xfId="572"/>
    <cellStyle name="Обычный 7 2 4 5 2" xfId="1093"/>
    <cellStyle name="Обычный 7 2 4 6" xfId="751"/>
    <cellStyle name="Обычный 7 2 5" xfId="232"/>
    <cellStyle name="Обычный 7 2 5 2" xfId="404"/>
    <cellStyle name="Обычный 7 2 5 2 2" xfId="925"/>
    <cellStyle name="Обычный 7 2 5 3" xfId="575"/>
    <cellStyle name="Обычный 7 2 5 3 2" xfId="1096"/>
    <cellStyle name="Обычный 7 2 5 4" xfId="754"/>
    <cellStyle name="Обычный 7 2 6" xfId="233"/>
    <cellStyle name="Обычный 7 2 6 2" xfId="405"/>
    <cellStyle name="Обычный 7 2 6 2 2" xfId="926"/>
    <cellStyle name="Обычный 7 2 6 3" xfId="576"/>
    <cellStyle name="Обычный 7 2 6 3 2" xfId="1097"/>
    <cellStyle name="Обычный 7 2 6 4" xfId="755"/>
    <cellStyle name="Обычный 7 2 7" xfId="234"/>
    <cellStyle name="Обычный 7 2 7 2" xfId="406"/>
    <cellStyle name="Обычный 7 2 7 2 2" xfId="927"/>
    <cellStyle name="Обычный 7 2 7 3" xfId="577"/>
    <cellStyle name="Обычный 7 2 7 3 2" xfId="1098"/>
    <cellStyle name="Обычный 7 2 7 4" xfId="756"/>
    <cellStyle name="Обычный 7 2 8" xfId="111"/>
    <cellStyle name="Обычный 7 2 8 2" xfId="634"/>
    <cellStyle name="Обычный 7 2 9" xfId="284"/>
    <cellStyle name="Обычный 7 2 9 2" xfId="805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3" xfId="579"/>
    <cellStyle name="Обычный 9 2 2 2 3 2" xfId="1100"/>
    <cellStyle name="Обычный 9 2 2 2 4" xfId="758"/>
    <cellStyle name="Обычный 9 2 2 3" xfId="237"/>
    <cellStyle name="Обычный 9 2 2 3 2" xfId="409"/>
    <cellStyle name="Обычный 9 2 2 3 2 2" xfId="930"/>
    <cellStyle name="Обычный 9 2 2 3 3" xfId="580"/>
    <cellStyle name="Обычный 9 2 2 3 3 2" xfId="1101"/>
    <cellStyle name="Обычный 9 2 2 3 4" xfId="759"/>
    <cellStyle name="Обычный 9 2 2 4" xfId="238"/>
    <cellStyle name="Обычный 9 2 2 4 2" xfId="410"/>
    <cellStyle name="Обычный 9 2 2 4 2 2" xfId="931"/>
    <cellStyle name="Обычный 9 2 2 4 3" xfId="581"/>
    <cellStyle name="Обычный 9 2 2 4 3 2" xfId="1102"/>
    <cellStyle name="Обычный 9 2 2 4 4" xfId="760"/>
    <cellStyle name="Обычный 9 2 2 5" xfId="407"/>
    <cellStyle name="Обычный 9 2 2 5 2" xfId="928"/>
    <cellStyle name="Обычный 9 2 2 6" xfId="578"/>
    <cellStyle name="Обычный 9 2 2 6 2" xfId="1099"/>
    <cellStyle name="Обычный 9 2 2 7" xfId="757"/>
    <cellStyle name="Обычный 9 2 3" xfId="239"/>
    <cellStyle name="Обычный 9 2 3 2" xfId="411"/>
    <cellStyle name="Обычный 9 2 3 2 2" xfId="932"/>
    <cellStyle name="Обычный 9 2 3 3" xfId="582"/>
    <cellStyle name="Обычный 9 2 3 3 2" xfId="1103"/>
    <cellStyle name="Обычный 9 2 3 4" xfId="761"/>
    <cellStyle name="Обычный 9 2 4" xfId="240"/>
    <cellStyle name="Обычный 9 2 4 2" xfId="412"/>
    <cellStyle name="Обычный 9 2 4 2 2" xfId="933"/>
    <cellStyle name="Обычный 9 2 4 3" xfId="583"/>
    <cellStyle name="Обычный 9 2 4 3 2" xfId="1104"/>
    <cellStyle name="Обычный 9 2 4 4" xfId="762"/>
    <cellStyle name="Обычный 9 2 5" xfId="303"/>
    <cellStyle name="Обычный 9 2 5 2" xfId="824"/>
    <cellStyle name="Обычный 9 2 6" xfId="474"/>
    <cellStyle name="Обычный 9 2 6 2" xfId="995"/>
    <cellStyle name="Обычный 9 2 7" xfId="653"/>
    <cellStyle name="Обычный 9 3" xfId="136"/>
    <cellStyle name="Обычный 9 3 2" xfId="241"/>
    <cellStyle name="Обычный 9 3 2 2" xfId="413"/>
    <cellStyle name="Обычный 9 3 2 2 2" xfId="934"/>
    <cellStyle name="Обычный 9 3 2 3" xfId="584"/>
    <cellStyle name="Обычный 9 3 2 3 2" xfId="1105"/>
    <cellStyle name="Обычный 9 3 2 4" xfId="763"/>
    <cellStyle name="Обычный 9 3 3" xfId="242"/>
    <cellStyle name="Обычный 9 3 3 2" xfId="414"/>
    <cellStyle name="Обычный 9 3 3 2 2" xfId="935"/>
    <cellStyle name="Обычный 9 3 3 3" xfId="585"/>
    <cellStyle name="Обычный 9 3 3 3 2" xfId="1106"/>
    <cellStyle name="Обычный 9 3 3 4" xfId="764"/>
    <cellStyle name="Обычный 9 3 4" xfId="243"/>
    <cellStyle name="Обычный 9 3 4 2" xfId="415"/>
    <cellStyle name="Обычный 9 3 4 2 2" xfId="936"/>
    <cellStyle name="Обычный 9 3 4 3" xfId="586"/>
    <cellStyle name="Обычный 9 3 4 3 2" xfId="1107"/>
    <cellStyle name="Обычный 9 3 4 4" xfId="765"/>
    <cellStyle name="Обычный 9 3 5" xfId="308"/>
    <cellStyle name="Обычный 9 3 5 2" xfId="829"/>
    <cellStyle name="Обычный 9 3 6" xfId="479"/>
    <cellStyle name="Обычный 9 3 6 2" xfId="1000"/>
    <cellStyle name="Обычный 9 3 7" xfId="658"/>
    <cellStyle name="Обычный 9 4" xfId="244"/>
    <cellStyle name="Обычный 9 4 2" xfId="416"/>
    <cellStyle name="Обычный 9 4 2 2" xfId="937"/>
    <cellStyle name="Обычный 9 4 3" xfId="587"/>
    <cellStyle name="Обычный 9 4 3 2" xfId="1108"/>
    <cellStyle name="Обычный 9 4 4" xfId="766"/>
    <cellStyle name="Обычный 9 5" xfId="245"/>
    <cellStyle name="Обычный 9 5 2" xfId="417"/>
    <cellStyle name="Обычный 9 5 2 2" xfId="938"/>
    <cellStyle name="Обычный 9 5 3" xfId="588"/>
    <cellStyle name="Обычный 9 5 3 2" xfId="1109"/>
    <cellStyle name="Обычный 9 5 4" xfId="767"/>
    <cellStyle name="Обычный 9 6" xfId="286"/>
    <cellStyle name="Обычный 9 6 2" xfId="807"/>
    <cellStyle name="Обычный 9 7" xfId="457"/>
    <cellStyle name="Обычный 9 7 2" xfId="978"/>
    <cellStyle name="Обычный 9 8" xfId="636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" xfId="621" builtinId="3"/>
    <cellStyle name="Финансовый 2" xfId="49"/>
    <cellStyle name="Финансовый 2 10" xfId="451"/>
    <cellStyle name="Финансовый 2 10 2" xfId="972"/>
    <cellStyle name="Финансовый 2 11" xfId="623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4" xfId="590"/>
    <cellStyle name="Финансовый 2 2 2 2 4 2" xfId="1111"/>
    <cellStyle name="Финансовый 2 2 2 2 5" xfId="769"/>
    <cellStyle name="Финансовый 2 2 2 3" xfId="248"/>
    <cellStyle name="Финансовый 2 2 2 3 2" xfId="420"/>
    <cellStyle name="Финансовый 2 2 2 3 2 2" xfId="941"/>
    <cellStyle name="Финансовый 2 2 2 3 3" xfId="591"/>
    <cellStyle name="Финансовый 2 2 2 3 3 2" xfId="1112"/>
    <cellStyle name="Финансовый 2 2 2 3 4" xfId="770"/>
    <cellStyle name="Финансовый 2 2 2 4" xfId="418"/>
    <cellStyle name="Финансовый 2 2 2 4 2" xfId="939"/>
    <cellStyle name="Финансовый 2 2 2 5" xfId="589"/>
    <cellStyle name="Финансовый 2 2 2 5 2" xfId="1110"/>
    <cellStyle name="Финансовый 2 2 2 6" xfId="768"/>
    <cellStyle name="Финансовый 2 2 3" xfId="249"/>
    <cellStyle name="Финансовый 2 2 3 2" xfId="421"/>
    <cellStyle name="Финансовый 2 2 3 2 2" xfId="942"/>
    <cellStyle name="Финансовый 2 2 3 3" xfId="592"/>
    <cellStyle name="Финансовый 2 2 3 3 2" xfId="1113"/>
    <cellStyle name="Финансовый 2 2 3 4" xfId="771"/>
    <cellStyle name="Финансовый 2 2 4" xfId="250"/>
    <cellStyle name="Финансовый 2 2 4 2" xfId="422"/>
    <cellStyle name="Финансовый 2 2 4 2 2" xfId="943"/>
    <cellStyle name="Финансовый 2 2 4 3" xfId="593"/>
    <cellStyle name="Финансовый 2 2 4 3 2" xfId="1114"/>
    <cellStyle name="Финансовый 2 2 4 4" xfId="772"/>
    <cellStyle name="Финансовый 2 2 5" xfId="297"/>
    <cellStyle name="Финансовый 2 2 5 2" xfId="818"/>
    <cellStyle name="Финансовый 2 2 6" xfId="468"/>
    <cellStyle name="Финансовый 2 2 6 2" xfId="989"/>
    <cellStyle name="Финансовый 2 2 7" xfId="647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3" xfId="595"/>
    <cellStyle name="Финансовый 2 3 2 2 3 2" xfId="1116"/>
    <cellStyle name="Финансовый 2 3 2 2 4" xfId="774"/>
    <cellStyle name="Финансовый 2 3 2 3" xfId="253"/>
    <cellStyle name="Финансовый 2 3 2 3 2" xfId="425"/>
    <cellStyle name="Финансовый 2 3 2 3 2 2" xfId="946"/>
    <cellStyle name="Финансовый 2 3 2 3 3" xfId="596"/>
    <cellStyle name="Финансовый 2 3 2 3 3 2" xfId="1117"/>
    <cellStyle name="Финансовый 2 3 2 3 4" xfId="775"/>
    <cellStyle name="Финансовый 2 3 2 4" xfId="423"/>
    <cellStyle name="Финансовый 2 3 2 4 2" xfId="944"/>
    <cellStyle name="Финансовый 2 3 2 5" xfId="594"/>
    <cellStyle name="Финансовый 2 3 2 5 2" xfId="1115"/>
    <cellStyle name="Финансовый 2 3 2 6" xfId="773"/>
    <cellStyle name="Финансовый 2 3 3" xfId="254"/>
    <cellStyle name="Финансовый 2 3 3 2" xfId="426"/>
    <cellStyle name="Финансовый 2 3 3 2 2" xfId="947"/>
    <cellStyle name="Финансовый 2 3 3 3" xfId="597"/>
    <cellStyle name="Финансовый 2 3 3 3 2" xfId="1118"/>
    <cellStyle name="Финансовый 2 3 3 4" xfId="776"/>
    <cellStyle name="Финансовый 2 3 4" xfId="255"/>
    <cellStyle name="Финансовый 2 3 4 2" xfId="427"/>
    <cellStyle name="Финансовый 2 3 4 2 2" xfId="948"/>
    <cellStyle name="Финансовый 2 3 4 3" xfId="598"/>
    <cellStyle name="Финансовый 2 3 4 3 2" xfId="1119"/>
    <cellStyle name="Финансовый 2 3 4 4" xfId="777"/>
    <cellStyle name="Финансовый 2 3 5" xfId="290"/>
    <cellStyle name="Финансовый 2 3 5 2" xfId="811"/>
    <cellStyle name="Финансовый 2 3 6" xfId="461"/>
    <cellStyle name="Финансовый 2 3 6 2" xfId="982"/>
    <cellStyle name="Финансовый 2 3 7" xfId="640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3" xfId="600"/>
    <cellStyle name="Финансовый 2 4 2 3 2" xfId="1121"/>
    <cellStyle name="Финансовый 2 4 2 4" xfId="779"/>
    <cellStyle name="Финансовый 2 4 3" xfId="258"/>
    <cellStyle name="Финансовый 2 4 3 2" xfId="430"/>
    <cellStyle name="Финансовый 2 4 3 2 2" xfId="951"/>
    <cellStyle name="Финансовый 2 4 3 3" xfId="601"/>
    <cellStyle name="Финансовый 2 4 3 3 2" xfId="1122"/>
    <cellStyle name="Финансовый 2 4 3 4" xfId="780"/>
    <cellStyle name="Финансовый 2 4 4" xfId="428"/>
    <cellStyle name="Финансовый 2 4 4 2" xfId="949"/>
    <cellStyle name="Финансовый 2 4 5" xfId="599"/>
    <cellStyle name="Финансовый 2 4 5 2" xfId="1120"/>
    <cellStyle name="Финансовый 2 4 6" xfId="778"/>
    <cellStyle name="Финансовый 2 5" xfId="259"/>
    <cellStyle name="Финансовый 2 5 2" xfId="431"/>
    <cellStyle name="Финансовый 2 5 2 2" xfId="952"/>
    <cellStyle name="Финансовый 2 5 3" xfId="602"/>
    <cellStyle name="Финансовый 2 5 3 2" xfId="1123"/>
    <cellStyle name="Финансовый 2 5 4" xfId="781"/>
    <cellStyle name="Финансовый 2 6" xfId="260"/>
    <cellStyle name="Финансовый 2 6 2" xfId="432"/>
    <cellStyle name="Финансовый 2 6 2 2" xfId="953"/>
    <cellStyle name="Финансовый 2 6 3" xfId="603"/>
    <cellStyle name="Финансовый 2 6 3 2" xfId="1124"/>
    <cellStyle name="Финансовый 2 6 4" xfId="782"/>
    <cellStyle name="Финансовый 2 7" xfId="261"/>
    <cellStyle name="Финансовый 2 7 2" xfId="433"/>
    <cellStyle name="Финансовый 2 7 2 2" xfId="954"/>
    <cellStyle name="Финансовый 2 7 3" xfId="604"/>
    <cellStyle name="Финансовый 2 7 3 2" xfId="1125"/>
    <cellStyle name="Финансовый 2 7 4" xfId="783"/>
    <cellStyle name="Финансовый 2 8" xfId="107"/>
    <cellStyle name="Финансовый 2 8 2" xfId="630"/>
    <cellStyle name="Финансовый 2 9" xfId="280"/>
    <cellStyle name="Финансовый 2 9 2" xfId="801"/>
    <cellStyle name="Финансовый 3" xfId="51"/>
    <cellStyle name="Финансовый 3 10" xfId="452"/>
    <cellStyle name="Финансовый 3 10 2" xfId="973"/>
    <cellStyle name="Финансовый 3 11" xfId="624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3" xfId="606"/>
    <cellStyle name="Финансовый 3 2 2 2 3 2" xfId="1127"/>
    <cellStyle name="Финансовый 3 2 2 2 4" xfId="785"/>
    <cellStyle name="Финансовый 3 2 2 3" xfId="264"/>
    <cellStyle name="Финансовый 3 2 2 3 2" xfId="436"/>
    <cellStyle name="Финансовый 3 2 2 3 2 2" xfId="957"/>
    <cellStyle name="Финансовый 3 2 2 3 3" xfId="607"/>
    <cellStyle name="Финансовый 3 2 2 3 3 2" xfId="1128"/>
    <cellStyle name="Финансовый 3 2 2 3 4" xfId="786"/>
    <cellStyle name="Финансовый 3 2 2 4" xfId="434"/>
    <cellStyle name="Финансовый 3 2 2 4 2" xfId="955"/>
    <cellStyle name="Финансовый 3 2 2 5" xfId="605"/>
    <cellStyle name="Финансовый 3 2 2 5 2" xfId="1126"/>
    <cellStyle name="Финансовый 3 2 2 6" xfId="784"/>
    <cellStyle name="Финансовый 3 2 3" xfId="265"/>
    <cellStyle name="Финансовый 3 2 3 2" xfId="437"/>
    <cellStyle name="Финансовый 3 2 3 2 2" xfId="958"/>
    <cellStyle name="Финансовый 3 2 3 3" xfId="608"/>
    <cellStyle name="Финансовый 3 2 3 3 2" xfId="1129"/>
    <cellStyle name="Финансовый 3 2 3 4" xfId="787"/>
    <cellStyle name="Финансовый 3 2 4" xfId="266"/>
    <cellStyle name="Финансовый 3 2 4 2" xfId="438"/>
    <cellStyle name="Финансовый 3 2 4 2 2" xfId="959"/>
    <cellStyle name="Финансовый 3 2 4 3" xfId="609"/>
    <cellStyle name="Финансовый 3 2 4 3 2" xfId="1130"/>
    <cellStyle name="Финансовый 3 2 4 4" xfId="788"/>
    <cellStyle name="Финансовый 3 2 5" xfId="298"/>
    <cellStyle name="Финансовый 3 2 5 2" xfId="819"/>
    <cellStyle name="Финансовый 3 2 6" xfId="469"/>
    <cellStyle name="Финансовый 3 2 6 2" xfId="990"/>
    <cellStyle name="Финансовый 3 2 7" xfId="648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3" xfId="611"/>
    <cellStyle name="Финансовый 3 3 2 2 3 2" xfId="1132"/>
    <cellStyle name="Финансовый 3 3 2 2 4" xfId="790"/>
    <cellStyle name="Финансовый 3 3 2 3" xfId="269"/>
    <cellStyle name="Финансовый 3 3 2 3 2" xfId="441"/>
    <cellStyle name="Финансовый 3 3 2 3 2 2" xfId="962"/>
    <cellStyle name="Финансовый 3 3 2 3 3" xfId="612"/>
    <cellStyle name="Финансовый 3 3 2 3 3 2" xfId="1133"/>
    <cellStyle name="Финансовый 3 3 2 3 4" xfId="791"/>
    <cellStyle name="Финансовый 3 3 2 4" xfId="439"/>
    <cellStyle name="Финансовый 3 3 2 4 2" xfId="960"/>
    <cellStyle name="Финансовый 3 3 2 5" xfId="610"/>
    <cellStyle name="Финансовый 3 3 2 5 2" xfId="1131"/>
    <cellStyle name="Финансовый 3 3 2 6" xfId="789"/>
    <cellStyle name="Финансовый 3 3 3" xfId="270"/>
    <cellStyle name="Финансовый 3 3 3 2" xfId="442"/>
    <cellStyle name="Финансовый 3 3 3 2 2" xfId="963"/>
    <cellStyle name="Финансовый 3 3 3 3" xfId="613"/>
    <cellStyle name="Финансовый 3 3 3 3 2" xfId="1134"/>
    <cellStyle name="Финансовый 3 3 3 4" xfId="792"/>
    <cellStyle name="Финансовый 3 3 4" xfId="271"/>
    <cellStyle name="Финансовый 3 3 4 2" xfId="443"/>
    <cellStyle name="Финансовый 3 3 4 2 2" xfId="964"/>
    <cellStyle name="Финансовый 3 3 4 3" xfId="614"/>
    <cellStyle name="Финансовый 3 3 4 3 2" xfId="1135"/>
    <cellStyle name="Финансовый 3 3 4 4" xfId="793"/>
    <cellStyle name="Финансовый 3 3 5" xfId="291"/>
    <cellStyle name="Финансовый 3 3 5 2" xfId="812"/>
    <cellStyle name="Финансовый 3 3 6" xfId="462"/>
    <cellStyle name="Финансовый 3 3 6 2" xfId="983"/>
    <cellStyle name="Финансовый 3 3 7" xfId="641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3" xfId="616"/>
    <cellStyle name="Финансовый 3 4 2 3 2" xfId="1137"/>
    <cellStyle name="Финансовый 3 4 2 4" xfId="795"/>
    <cellStyle name="Финансовый 3 4 3" xfId="274"/>
    <cellStyle name="Финансовый 3 4 3 2" xfId="446"/>
    <cellStyle name="Финансовый 3 4 3 2 2" xfId="967"/>
    <cellStyle name="Финансовый 3 4 3 3" xfId="617"/>
    <cellStyle name="Финансовый 3 4 3 3 2" xfId="1138"/>
    <cellStyle name="Финансовый 3 4 3 4" xfId="796"/>
    <cellStyle name="Финансовый 3 4 4" xfId="444"/>
    <cellStyle name="Финансовый 3 4 4 2" xfId="965"/>
    <cellStyle name="Финансовый 3 4 5" xfId="615"/>
    <cellStyle name="Финансовый 3 4 5 2" xfId="1136"/>
    <cellStyle name="Финансовый 3 4 6" xfId="794"/>
    <cellStyle name="Финансовый 3 5" xfId="275"/>
    <cellStyle name="Финансовый 3 5 2" xfId="447"/>
    <cellStyle name="Финансовый 3 5 2 2" xfId="968"/>
    <cellStyle name="Финансовый 3 5 3" xfId="618"/>
    <cellStyle name="Финансовый 3 5 3 2" xfId="1139"/>
    <cellStyle name="Финансовый 3 5 4" xfId="797"/>
    <cellStyle name="Финансовый 3 6" xfId="276"/>
    <cellStyle name="Финансовый 3 6 2" xfId="448"/>
    <cellStyle name="Финансовый 3 6 2 2" xfId="969"/>
    <cellStyle name="Финансовый 3 6 3" xfId="619"/>
    <cellStyle name="Финансовый 3 6 3 2" xfId="1140"/>
    <cellStyle name="Финансовый 3 6 4" xfId="798"/>
    <cellStyle name="Финансовый 3 7" xfId="277"/>
    <cellStyle name="Финансовый 3 7 2" xfId="449"/>
    <cellStyle name="Финансовый 3 7 2 2" xfId="970"/>
    <cellStyle name="Финансовый 3 7 3" xfId="620"/>
    <cellStyle name="Финансовый 3 7 3 2" xfId="1141"/>
    <cellStyle name="Финансовый 3 7 4" xfId="799"/>
    <cellStyle name="Финансовый 3 8" xfId="108"/>
    <cellStyle name="Финансовый 3 8 2" xfId="631"/>
    <cellStyle name="Финансовый 3 9" xfId="281"/>
    <cellStyle name="Финансовый 3 9 2" xfId="802"/>
    <cellStyle name="Финансовый 4" xfId="1142"/>
    <cellStyle name="Хороший" xfId="43" builtinId="26" customBuiltin="1"/>
    <cellStyle name="Хороший 2" xfId="100"/>
  </cellStyles>
  <dxfs count="1">
    <dxf>
      <font>
        <color auto="1"/>
      </font>
      <fill>
        <patternFill>
          <bgColor theme="0" tint="-4.9958800012207406E-2"/>
        </patternFill>
      </fill>
    </dxf>
  </dxfs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7"/>
  <sheetViews>
    <sheetView tabSelected="1" view="pageBreakPreview" zoomScale="80" zoomScaleNormal="70" zoomScaleSheetLayoutView="80" workbookViewId="0">
      <selection activeCell="C4" sqref="C4"/>
    </sheetView>
  </sheetViews>
  <sheetFormatPr defaultColWidth="9" defaultRowHeight="15.75" x14ac:dyDescent="0.25"/>
  <cols>
    <col min="1" max="1" width="13.25" style="30" customWidth="1"/>
    <col min="2" max="2" width="73.875" style="31" customWidth="1"/>
    <col min="3" max="3" width="11.75" style="7" customWidth="1"/>
    <col min="4" max="4" width="16.25" style="34" customWidth="1"/>
    <col min="5" max="5" width="16.25" style="112" customWidth="1"/>
    <col min="6" max="6" width="16.25" style="34" customWidth="1"/>
    <col min="7" max="8" width="16.25" style="32" customWidth="1"/>
    <col min="9" max="9" width="10.875" style="1" bestFit="1" customWidth="1"/>
    <col min="10" max="10" width="16.75" style="1" customWidth="1"/>
    <col min="11" max="16384" width="9" style="1"/>
  </cols>
  <sheetData>
    <row r="1" spans="1:20" ht="15.75" customHeight="1" x14ac:dyDescent="0.25">
      <c r="C1" s="110"/>
      <c r="D1" s="110"/>
      <c r="E1" s="110"/>
      <c r="F1" s="32"/>
      <c r="G1" s="111" t="s">
        <v>688</v>
      </c>
      <c r="H1" s="111"/>
    </row>
    <row r="2" spans="1:20" ht="18.75" customHeight="1" x14ac:dyDescent="0.25">
      <c r="C2" s="110"/>
      <c r="D2" s="110"/>
      <c r="E2" s="110"/>
      <c r="F2" s="32"/>
      <c r="G2" s="111" t="s">
        <v>0</v>
      </c>
      <c r="H2" s="111"/>
    </row>
    <row r="3" spans="1:20" ht="18.75" customHeight="1" x14ac:dyDescent="0.25">
      <c r="C3" s="110"/>
      <c r="D3" s="110"/>
      <c r="E3" s="110"/>
      <c r="F3" s="32"/>
      <c r="G3" s="33" t="s">
        <v>689</v>
      </c>
      <c r="H3" s="33"/>
    </row>
    <row r="4" spans="1:20" ht="18.75" customHeight="1" x14ac:dyDescent="0.25">
      <c r="C4" s="110"/>
      <c r="D4" s="110"/>
      <c r="E4" s="110"/>
      <c r="F4" s="110"/>
      <c r="H4" s="111"/>
    </row>
    <row r="5" spans="1:20" x14ac:dyDescent="0.25">
      <c r="C5" s="110"/>
      <c r="D5" s="110"/>
      <c r="E5" s="110"/>
      <c r="F5" s="110"/>
      <c r="H5" s="111"/>
    </row>
    <row r="6" spans="1:20" x14ac:dyDescent="0.25">
      <c r="A6" s="115" t="s">
        <v>698</v>
      </c>
      <c r="B6" s="115"/>
      <c r="C6" s="115"/>
      <c r="D6" s="115"/>
      <c r="E6" s="115"/>
      <c r="F6" s="115"/>
      <c r="G6" s="115"/>
      <c r="H6" s="115"/>
    </row>
    <row r="7" spans="1:20" ht="41.25" customHeight="1" x14ac:dyDescent="0.25">
      <c r="A7" s="116"/>
      <c r="B7" s="116"/>
      <c r="C7" s="116"/>
      <c r="D7" s="116"/>
      <c r="E7" s="116"/>
      <c r="F7" s="116"/>
      <c r="G7" s="116"/>
      <c r="H7" s="116"/>
    </row>
    <row r="8" spans="1:20" x14ac:dyDescent="0.25">
      <c r="C8" s="110"/>
      <c r="D8" s="110"/>
      <c r="E8" s="110"/>
      <c r="F8" s="110"/>
    </row>
    <row r="9" spans="1:20" x14ac:dyDescent="0.25">
      <c r="A9" s="128" t="s">
        <v>693</v>
      </c>
      <c r="B9" s="128"/>
      <c r="C9" s="128"/>
      <c r="D9" s="128"/>
      <c r="E9" s="128"/>
      <c r="F9" s="128"/>
      <c r="G9" s="128"/>
      <c r="H9" s="128"/>
    </row>
    <row r="10" spans="1:20" x14ac:dyDescent="0.25">
      <c r="A10" s="129" t="s">
        <v>31</v>
      </c>
      <c r="B10" s="129"/>
      <c r="C10" s="129"/>
      <c r="D10" s="129"/>
      <c r="E10" s="129"/>
      <c r="F10" s="129"/>
      <c r="G10" s="129"/>
      <c r="H10" s="129"/>
    </row>
    <row r="11" spans="1:20" ht="15.75" customHeight="1" x14ac:dyDescent="0.25">
      <c r="A11" s="128" t="s">
        <v>692</v>
      </c>
      <c r="B11" s="128"/>
      <c r="C11" s="128"/>
      <c r="D11" s="128"/>
      <c r="E11" s="128"/>
      <c r="F11" s="128"/>
      <c r="G11" s="128"/>
      <c r="H11" s="128"/>
    </row>
    <row r="12" spans="1:20" x14ac:dyDescent="0.25">
      <c r="A12" s="128" t="s">
        <v>696</v>
      </c>
      <c r="B12" s="128"/>
      <c r="C12" s="128"/>
      <c r="D12" s="128"/>
      <c r="E12" s="128"/>
      <c r="F12" s="128"/>
      <c r="G12" s="128"/>
      <c r="H12" s="128"/>
    </row>
    <row r="13" spans="1:20" ht="25.5" customHeight="1" x14ac:dyDescent="0.25">
      <c r="A13" s="144" t="s">
        <v>699</v>
      </c>
      <c r="B13" s="144"/>
      <c r="C13" s="144"/>
      <c r="D13" s="144"/>
      <c r="E13" s="144"/>
      <c r="F13" s="144"/>
      <c r="G13" s="144"/>
      <c r="H13" s="144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25">
      <c r="A14" s="145" t="s">
        <v>695</v>
      </c>
      <c r="B14" s="145"/>
      <c r="C14" s="145"/>
      <c r="D14" s="145"/>
      <c r="E14" s="145"/>
      <c r="F14" s="145"/>
      <c r="G14" s="145"/>
      <c r="H14" s="14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x14ac:dyDescent="0.25">
      <c r="B15" s="35"/>
      <c r="C15" s="110"/>
      <c r="D15" s="110"/>
      <c r="E15" s="110"/>
      <c r="F15" s="110"/>
    </row>
    <row r="16" spans="1:20" ht="16.5" thickBot="1" x14ac:dyDescent="0.3">
      <c r="A16" s="115" t="s">
        <v>104</v>
      </c>
      <c r="B16" s="115"/>
      <c r="C16" s="115"/>
      <c r="D16" s="115"/>
      <c r="E16" s="115"/>
      <c r="F16" s="115"/>
      <c r="G16" s="115"/>
      <c r="H16" s="115"/>
    </row>
    <row r="17" spans="1:8" s="3" customFormat="1" ht="66" customHeight="1" x14ac:dyDescent="0.25">
      <c r="A17" s="117" t="s">
        <v>32</v>
      </c>
      <c r="B17" s="119" t="s">
        <v>33</v>
      </c>
      <c r="C17" s="121" t="s">
        <v>105</v>
      </c>
      <c r="D17" s="123" t="s">
        <v>697</v>
      </c>
      <c r="E17" s="124"/>
      <c r="F17" s="125" t="s">
        <v>687</v>
      </c>
      <c r="G17" s="124"/>
      <c r="H17" s="126" t="s">
        <v>2</v>
      </c>
    </row>
    <row r="18" spans="1:8" s="3" customFormat="1" ht="48" customHeight="1" x14ac:dyDescent="0.25">
      <c r="A18" s="118"/>
      <c r="B18" s="120"/>
      <c r="C18" s="122"/>
      <c r="D18" s="17" t="s">
        <v>685</v>
      </c>
      <c r="E18" s="18" t="s">
        <v>4</v>
      </c>
      <c r="F18" s="18" t="s">
        <v>686</v>
      </c>
      <c r="G18" s="17" t="s">
        <v>684</v>
      </c>
      <c r="H18" s="127"/>
    </row>
    <row r="19" spans="1:8" s="2" customFormat="1" ht="16.5" thickBot="1" x14ac:dyDescent="0.3">
      <c r="A19" s="9">
        <v>1</v>
      </c>
      <c r="B19" s="36">
        <v>2</v>
      </c>
      <c r="C19" s="37">
        <v>3</v>
      </c>
      <c r="D19" s="8">
        <v>4</v>
      </c>
      <c r="E19" s="9">
        <v>5</v>
      </c>
      <c r="F19" s="9" t="s">
        <v>683</v>
      </c>
      <c r="G19" s="36">
        <v>7</v>
      </c>
      <c r="H19" s="36">
        <v>8</v>
      </c>
    </row>
    <row r="20" spans="1:8" s="2" customFormat="1" ht="16.5" thickBot="1" x14ac:dyDescent="0.3">
      <c r="A20" s="130" t="s">
        <v>106</v>
      </c>
      <c r="B20" s="131"/>
      <c r="C20" s="131"/>
      <c r="D20" s="131"/>
      <c r="E20" s="131"/>
      <c r="F20" s="131"/>
      <c r="G20" s="131"/>
      <c r="H20" s="132"/>
    </row>
    <row r="21" spans="1:8" s="2" customFormat="1" x14ac:dyDescent="0.25">
      <c r="A21" s="38" t="s">
        <v>34</v>
      </c>
      <c r="B21" s="39" t="s">
        <v>107</v>
      </c>
      <c r="C21" s="40" t="s">
        <v>690</v>
      </c>
      <c r="D21" s="41">
        <f>D27+D29+D35</f>
        <v>1779.0391718074495</v>
      </c>
      <c r="E21" s="10">
        <f>E27+E29+E35</f>
        <v>835.21116487999996</v>
      </c>
      <c r="F21" s="42">
        <f>E21-D21</f>
        <v>-943.82800692744956</v>
      </c>
      <c r="G21" s="43">
        <f>F21/D21*100</f>
        <v>-53.052682699985134</v>
      </c>
      <c r="H21" s="44" t="s">
        <v>694</v>
      </c>
    </row>
    <row r="22" spans="1:8" s="2" customFormat="1" ht="36.75" customHeight="1" x14ac:dyDescent="0.25">
      <c r="A22" s="45" t="s">
        <v>35</v>
      </c>
      <c r="B22" s="46" t="s">
        <v>108</v>
      </c>
      <c r="C22" s="47" t="s">
        <v>690</v>
      </c>
      <c r="D22" s="48" t="s">
        <v>277</v>
      </c>
      <c r="E22" s="11" t="s">
        <v>277</v>
      </c>
      <c r="F22" s="19" t="s">
        <v>694</v>
      </c>
      <c r="G22" s="28" t="s">
        <v>694</v>
      </c>
      <c r="H22" s="49" t="s">
        <v>694</v>
      </c>
    </row>
    <row r="23" spans="1:8" s="2" customFormat="1" ht="25.5" x14ac:dyDescent="0.25">
      <c r="A23" s="45" t="s">
        <v>37</v>
      </c>
      <c r="B23" s="50" t="s">
        <v>109</v>
      </c>
      <c r="C23" s="47" t="s">
        <v>690</v>
      </c>
      <c r="D23" s="48" t="s">
        <v>277</v>
      </c>
      <c r="E23" s="11" t="s">
        <v>277</v>
      </c>
      <c r="F23" s="19" t="s">
        <v>694</v>
      </c>
      <c r="G23" s="28" t="s">
        <v>694</v>
      </c>
      <c r="H23" s="49" t="s">
        <v>694</v>
      </c>
    </row>
    <row r="24" spans="1:8" s="2" customFormat="1" ht="25.5" x14ac:dyDescent="0.25">
      <c r="A24" s="45" t="s">
        <v>50</v>
      </c>
      <c r="B24" s="50" t="s">
        <v>110</v>
      </c>
      <c r="C24" s="47" t="s">
        <v>690</v>
      </c>
      <c r="D24" s="48" t="s">
        <v>277</v>
      </c>
      <c r="E24" s="11" t="s">
        <v>277</v>
      </c>
      <c r="F24" s="19" t="s">
        <v>694</v>
      </c>
      <c r="G24" s="28" t="s">
        <v>694</v>
      </c>
      <c r="H24" s="49" t="s">
        <v>694</v>
      </c>
    </row>
    <row r="25" spans="1:8" s="2" customFormat="1" ht="25.5" x14ac:dyDescent="0.25">
      <c r="A25" s="45" t="s">
        <v>51</v>
      </c>
      <c r="B25" s="50" t="s">
        <v>111</v>
      </c>
      <c r="C25" s="47" t="s">
        <v>690</v>
      </c>
      <c r="D25" s="48" t="s">
        <v>277</v>
      </c>
      <c r="E25" s="11" t="s">
        <v>277</v>
      </c>
      <c r="F25" s="19" t="s">
        <v>694</v>
      </c>
      <c r="G25" s="28" t="s">
        <v>694</v>
      </c>
      <c r="H25" s="49" t="s">
        <v>694</v>
      </c>
    </row>
    <row r="26" spans="1:8" s="2" customFormat="1" x14ac:dyDescent="0.25">
      <c r="A26" s="45" t="s">
        <v>53</v>
      </c>
      <c r="B26" s="51" t="s">
        <v>112</v>
      </c>
      <c r="C26" s="47" t="s">
        <v>690</v>
      </c>
      <c r="D26" s="48" t="s">
        <v>277</v>
      </c>
      <c r="E26" s="11" t="s">
        <v>277</v>
      </c>
      <c r="F26" s="19" t="s">
        <v>694</v>
      </c>
      <c r="G26" s="28" t="s">
        <v>694</v>
      </c>
      <c r="H26" s="49" t="s">
        <v>694</v>
      </c>
    </row>
    <row r="27" spans="1:8" s="2" customFormat="1" x14ac:dyDescent="0.25">
      <c r="A27" s="45" t="s">
        <v>76</v>
      </c>
      <c r="B27" s="51" t="s">
        <v>113</v>
      </c>
      <c r="C27" s="47" t="s">
        <v>690</v>
      </c>
      <c r="D27" s="48">
        <v>1688.1223767573601</v>
      </c>
      <c r="E27" s="19">
        <v>824.89424545999998</v>
      </c>
      <c r="F27" s="19">
        <f t="shared" ref="F27:F79" si="0">E27-D27</f>
        <v>-863.22813129736016</v>
      </c>
      <c r="G27" s="52">
        <f t="shared" ref="G27:G79" si="1">F27/D27*100</f>
        <v>-51.13540008607059</v>
      </c>
      <c r="H27" s="49" t="s">
        <v>694</v>
      </c>
    </row>
    <row r="28" spans="1:8" s="2" customFormat="1" ht="15.75" customHeight="1" x14ac:dyDescent="0.25">
      <c r="A28" s="45" t="s">
        <v>77</v>
      </c>
      <c r="B28" s="51" t="s">
        <v>114</v>
      </c>
      <c r="C28" s="47" t="s">
        <v>690</v>
      </c>
      <c r="D28" s="48" t="s">
        <v>277</v>
      </c>
      <c r="E28" s="19"/>
      <c r="F28" s="19" t="s">
        <v>694</v>
      </c>
      <c r="G28" s="28" t="s">
        <v>694</v>
      </c>
      <c r="H28" s="49" t="s">
        <v>694</v>
      </c>
    </row>
    <row r="29" spans="1:8" s="2" customFormat="1" x14ac:dyDescent="0.25">
      <c r="A29" s="45" t="s">
        <v>115</v>
      </c>
      <c r="B29" s="51" t="s">
        <v>116</v>
      </c>
      <c r="C29" s="47" t="s">
        <v>690</v>
      </c>
      <c r="D29" s="48">
        <f>80961.9700333333/1000</f>
        <v>80.961970033333301</v>
      </c>
      <c r="E29" s="19">
        <v>5.5539087399999998</v>
      </c>
      <c r="F29" s="19">
        <f t="shared" si="0"/>
        <v>-75.408061293333304</v>
      </c>
      <c r="G29" s="52">
        <f t="shared" si="1"/>
        <v>-93.140101781474229</v>
      </c>
      <c r="H29" s="49" t="s">
        <v>694</v>
      </c>
    </row>
    <row r="30" spans="1:8" s="2" customFormat="1" x14ac:dyDescent="0.25">
      <c r="A30" s="45" t="s">
        <v>117</v>
      </c>
      <c r="B30" s="51" t="s">
        <v>118</v>
      </c>
      <c r="C30" s="47" t="s">
        <v>690</v>
      </c>
      <c r="D30" s="48" t="s">
        <v>277</v>
      </c>
      <c r="E30" s="11" t="s">
        <v>277</v>
      </c>
      <c r="F30" s="19" t="s">
        <v>694</v>
      </c>
      <c r="G30" s="28" t="s">
        <v>694</v>
      </c>
      <c r="H30" s="49" t="s">
        <v>694</v>
      </c>
    </row>
    <row r="31" spans="1:8" s="2" customFormat="1" x14ac:dyDescent="0.25">
      <c r="A31" s="45" t="s">
        <v>119</v>
      </c>
      <c r="B31" s="51" t="s">
        <v>120</v>
      </c>
      <c r="C31" s="47" t="s">
        <v>690</v>
      </c>
      <c r="D31" s="48" t="s">
        <v>277</v>
      </c>
      <c r="E31" s="11" t="s">
        <v>277</v>
      </c>
      <c r="F31" s="19" t="s">
        <v>694</v>
      </c>
      <c r="G31" s="28" t="s">
        <v>694</v>
      </c>
      <c r="H31" s="49" t="s">
        <v>694</v>
      </c>
    </row>
    <row r="32" spans="1:8" s="2" customFormat="1" ht="25.5" x14ac:dyDescent="0.25">
      <c r="A32" s="45" t="s">
        <v>121</v>
      </c>
      <c r="B32" s="50" t="s">
        <v>122</v>
      </c>
      <c r="C32" s="47" t="s">
        <v>690</v>
      </c>
      <c r="D32" s="48" t="s">
        <v>277</v>
      </c>
      <c r="E32" s="11" t="s">
        <v>277</v>
      </c>
      <c r="F32" s="19" t="s">
        <v>694</v>
      </c>
      <c r="G32" s="28" t="s">
        <v>694</v>
      </c>
      <c r="H32" s="49" t="s">
        <v>694</v>
      </c>
    </row>
    <row r="33" spans="1:9" s="2" customFormat="1" x14ac:dyDescent="0.25">
      <c r="A33" s="45" t="s">
        <v>123</v>
      </c>
      <c r="B33" s="53" t="s">
        <v>48</v>
      </c>
      <c r="C33" s="47" t="s">
        <v>690</v>
      </c>
      <c r="D33" s="48" t="s">
        <v>277</v>
      </c>
      <c r="E33" s="11" t="s">
        <v>277</v>
      </c>
      <c r="F33" s="19" t="s">
        <v>694</v>
      </c>
      <c r="G33" s="28" t="s">
        <v>694</v>
      </c>
      <c r="H33" s="49" t="s">
        <v>694</v>
      </c>
    </row>
    <row r="34" spans="1:9" s="2" customFormat="1" x14ac:dyDescent="0.25">
      <c r="A34" s="45" t="s">
        <v>124</v>
      </c>
      <c r="B34" s="53" t="s">
        <v>49</v>
      </c>
      <c r="C34" s="47" t="s">
        <v>690</v>
      </c>
      <c r="D34" s="48" t="s">
        <v>277</v>
      </c>
      <c r="E34" s="11" t="s">
        <v>277</v>
      </c>
      <c r="F34" s="19" t="s">
        <v>694</v>
      </c>
      <c r="G34" s="28" t="s">
        <v>694</v>
      </c>
      <c r="H34" s="49" t="s">
        <v>694</v>
      </c>
    </row>
    <row r="35" spans="1:9" s="2" customFormat="1" ht="16.5" thickBot="1" x14ac:dyDescent="0.3">
      <c r="A35" s="45" t="s">
        <v>125</v>
      </c>
      <c r="B35" s="51" t="s">
        <v>126</v>
      </c>
      <c r="C35" s="54" t="s">
        <v>690</v>
      </c>
      <c r="D35" s="55">
        <f>9954.82501675617/1000</f>
        <v>9.9548250167561694</v>
      </c>
      <c r="E35" s="56">
        <v>4.7630106799999998</v>
      </c>
      <c r="F35" s="56">
        <f t="shared" si="0"/>
        <v>-5.1918143367561695</v>
      </c>
      <c r="G35" s="57">
        <f t="shared" si="1"/>
        <v>-52.153747836021211</v>
      </c>
      <c r="H35" s="58" t="s">
        <v>694</v>
      </c>
    </row>
    <row r="36" spans="1:9" s="2" customFormat="1" x14ac:dyDescent="0.25">
      <c r="A36" s="45" t="s">
        <v>81</v>
      </c>
      <c r="B36" s="59" t="s">
        <v>127</v>
      </c>
      <c r="C36" s="40" t="s">
        <v>690</v>
      </c>
      <c r="D36" s="14">
        <f>D42+D44+D50</f>
        <v>1679.7029108873887</v>
      </c>
      <c r="E36" s="14">
        <f>E42+E44+E50</f>
        <v>793.3647821063214</v>
      </c>
      <c r="F36" s="20">
        <f t="shared" si="0"/>
        <v>-886.33812878106733</v>
      </c>
      <c r="G36" s="60">
        <f t="shared" si="1"/>
        <v>-52.767553299816214</v>
      </c>
      <c r="H36" s="61" t="s">
        <v>694</v>
      </c>
      <c r="I36" s="4"/>
    </row>
    <row r="37" spans="1:9" s="2" customFormat="1" x14ac:dyDescent="0.25">
      <c r="A37" s="45" t="s">
        <v>83</v>
      </c>
      <c r="B37" s="51" t="s">
        <v>108</v>
      </c>
      <c r="C37" s="47" t="s">
        <v>690</v>
      </c>
      <c r="D37" s="11" t="s">
        <v>277</v>
      </c>
      <c r="E37" s="11" t="s">
        <v>277</v>
      </c>
      <c r="F37" s="19" t="s">
        <v>694</v>
      </c>
      <c r="G37" s="28" t="s">
        <v>694</v>
      </c>
      <c r="H37" s="61" t="s">
        <v>694</v>
      </c>
    </row>
    <row r="38" spans="1:9" s="2" customFormat="1" ht="36.75" customHeight="1" x14ac:dyDescent="0.25">
      <c r="A38" s="45" t="s">
        <v>128</v>
      </c>
      <c r="B38" s="62" t="s">
        <v>109</v>
      </c>
      <c r="C38" s="47" t="s">
        <v>690</v>
      </c>
      <c r="D38" s="11" t="s">
        <v>277</v>
      </c>
      <c r="E38" s="11" t="s">
        <v>277</v>
      </c>
      <c r="F38" s="19" t="s">
        <v>694</v>
      </c>
      <c r="G38" s="28" t="s">
        <v>694</v>
      </c>
      <c r="H38" s="61" t="s">
        <v>694</v>
      </c>
    </row>
    <row r="39" spans="1:9" s="2" customFormat="1" ht="33.75" customHeight="1" x14ac:dyDescent="0.25">
      <c r="A39" s="45" t="s">
        <v>129</v>
      </c>
      <c r="B39" s="62" t="s">
        <v>110</v>
      </c>
      <c r="C39" s="47" t="s">
        <v>690</v>
      </c>
      <c r="D39" s="11" t="s">
        <v>277</v>
      </c>
      <c r="E39" s="11" t="s">
        <v>277</v>
      </c>
      <c r="F39" s="19" t="s">
        <v>694</v>
      </c>
      <c r="G39" s="28" t="s">
        <v>694</v>
      </c>
      <c r="H39" s="61" t="s">
        <v>694</v>
      </c>
    </row>
    <row r="40" spans="1:9" s="2" customFormat="1" ht="25.5" x14ac:dyDescent="0.25">
      <c r="A40" s="45" t="s">
        <v>130</v>
      </c>
      <c r="B40" s="62" t="s">
        <v>111</v>
      </c>
      <c r="C40" s="47" t="s">
        <v>690</v>
      </c>
      <c r="D40" s="11" t="s">
        <v>277</v>
      </c>
      <c r="E40" s="11" t="s">
        <v>277</v>
      </c>
      <c r="F40" s="19" t="s">
        <v>694</v>
      </c>
      <c r="G40" s="28" t="s">
        <v>694</v>
      </c>
      <c r="H40" s="61" t="s">
        <v>694</v>
      </c>
    </row>
    <row r="41" spans="1:9" s="2" customFormat="1" x14ac:dyDescent="0.25">
      <c r="A41" s="45" t="s">
        <v>85</v>
      </c>
      <c r="B41" s="51" t="s">
        <v>112</v>
      </c>
      <c r="C41" s="47" t="s">
        <v>690</v>
      </c>
      <c r="D41" s="11" t="s">
        <v>277</v>
      </c>
      <c r="E41" s="11" t="s">
        <v>277</v>
      </c>
      <c r="F41" s="19" t="s">
        <v>694</v>
      </c>
      <c r="G41" s="28" t="s">
        <v>694</v>
      </c>
      <c r="H41" s="61" t="s">
        <v>694</v>
      </c>
    </row>
    <row r="42" spans="1:9" s="2" customFormat="1" x14ac:dyDescent="0.25">
      <c r="A42" s="45" t="s">
        <v>87</v>
      </c>
      <c r="B42" s="51" t="s">
        <v>113</v>
      </c>
      <c r="C42" s="47" t="s">
        <v>690</v>
      </c>
      <c r="D42" s="11">
        <v>1661.50052779774</v>
      </c>
      <c r="E42" s="19">
        <v>784.93822177489199</v>
      </c>
      <c r="F42" s="19">
        <f t="shared" si="0"/>
        <v>-876.56230602284802</v>
      </c>
      <c r="G42" s="52">
        <f t="shared" si="1"/>
        <v>-52.757269188755551</v>
      </c>
      <c r="H42" s="61" t="s">
        <v>694</v>
      </c>
    </row>
    <row r="43" spans="1:9" s="2" customFormat="1" x14ac:dyDescent="0.25">
      <c r="A43" s="45" t="s">
        <v>88</v>
      </c>
      <c r="B43" s="51" t="s">
        <v>114</v>
      </c>
      <c r="C43" s="47" t="s">
        <v>690</v>
      </c>
      <c r="D43" s="11" t="s">
        <v>277</v>
      </c>
      <c r="E43" s="11" t="s">
        <v>277</v>
      </c>
      <c r="F43" s="19" t="s">
        <v>694</v>
      </c>
      <c r="G43" s="28" t="s">
        <v>694</v>
      </c>
      <c r="H43" s="61" t="s">
        <v>694</v>
      </c>
    </row>
    <row r="44" spans="1:9" s="2" customFormat="1" x14ac:dyDescent="0.25">
      <c r="A44" s="45" t="s">
        <v>90</v>
      </c>
      <c r="B44" s="51" t="s">
        <v>116</v>
      </c>
      <c r="C44" s="47" t="s">
        <v>690</v>
      </c>
      <c r="D44" s="11">
        <v>13.8954801565287</v>
      </c>
      <c r="E44" s="19">
        <v>5.8978617160000004</v>
      </c>
      <c r="F44" s="19">
        <f t="shared" si="0"/>
        <v>-7.9976184405286999</v>
      </c>
      <c r="G44" s="52">
        <f t="shared" si="1"/>
        <v>-57.555538566769648</v>
      </c>
      <c r="H44" s="61" t="s">
        <v>694</v>
      </c>
    </row>
    <row r="45" spans="1:9" s="2" customFormat="1" x14ac:dyDescent="0.25">
      <c r="A45" s="45" t="s">
        <v>100</v>
      </c>
      <c r="B45" s="51" t="s">
        <v>118</v>
      </c>
      <c r="C45" s="47" t="s">
        <v>690</v>
      </c>
      <c r="D45" s="11" t="s">
        <v>277</v>
      </c>
      <c r="E45" s="11" t="s">
        <v>277</v>
      </c>
      <c r="F45" s="19" t="s">
        <v>694</v>
      </c>
      <c r="G45" s="28" t="s">
        <v>694</v>
      </c>
      <c r="H45" s="61" t="s">
        <v>694</v>
      </c>
    </row>
    <row r="46" spans="1:9" s="2" customFormat="1" ht="15.75" customHeight="1" x14ac:dyDescent="0.25">
      <c r="A46" s="45" t="s">
        <v>102</v>
      </c>
      <c r="B46" s="51" t="s">
        <v>120</v>
      </c>
      <c r="C46" s="47" t="s">
        <v>690</v>
      </c>
      <c r="D46" s="11" t="s">
        <v>277</v>
      </c>
      <c r="E46" s="11" t="s">
        <v>277</v>
      </c>
      <c r="F46" s="19" t="s">
        <v>694</v>
      </c>
      <c r="G46" s="28" t="s">
        <v>694</v>
      </c>
      <c r="H46" s="61" t="s">
        <v>694</v>
      </c>
    </row>
    <row r="47" spans="1:9" s="2" customFormat="1" ht="26.25" customHeight="1" x14ac:dyDescent="0.25">
      <c r="A47" s="45" t="s">
        <v>131</v>
      </c>
      <c r="B47" s="50" t="s">
        <v>122</v>
      </c>
      <c r="C47" s="47" t="s">
        <v>690</v>
      </c>
      <c r="D47" s="11" t="s">
        <v>277</v>
      </c>
      <c r="E47" s="11" t="s">
        <v>277</v>
      </c>
      <c r="F47" s="19" t="s">
        <v>694</v>
      </c>
      <c r="G47" s="28" t="s">
        <v>694</v>
      </c>
      <c r="H47" s="61" t="s">
        <v>694</v>
      </c>
    </row>
    <row r="48" spans="1:9" s="2" customFormat="1" x14ac:dyDescent="0.25">
      <c r="A48" s="45" t="s">
        <v>132</v>
      </c>
      <c r="B48" s="62" t="s">
        <v>48</v>
      </c>
      <c r="C48" s="47" t="s">
        <v>690</v>
      </c>
      <c r="D48" s="11" t="s">
        <v>277</v>
      </c>
      <c r="E48" s="11" t="s">
        <v>277</v>
      </c>
      <c r="F48" s="19" t="s">
        <v>694</v>
      </c>
      <c r="G48" s="28" t="s">
        <v>694</v>
      </c>
      <c r="H48" s="61" t="s">
        <v>694</v>
      </c>
    </row>
    <row r="49" spans="1:10" s="2" customFormat="1" x14ac:dyDescent="0.25">
      <c r="A49" s="45" t="s">
        <v>133</v>
      </c>
      <c r="B49" s="62" t="s">
        <v>49</v>
      </c>
      <c r="C49" s="47" t="s">
        <v>690</v>
      </c>
      <c r="D49" s="11" t="s">
        <v>277</v>
      </c>
      <c r="E49" s="11" t="s">
        <v>277</v>
      </c>
      <c r="F49" s="19" t="s">
        <v>694</v>
      </c>
      <c r="G49" s="28" t="s">
        <v>694</v>
      </c>
      <c r="H49" s="61" t="s">
        <v>694</v>
      </c>
    </row>
    <row r="50" spans="1:10" s="2" customFormat="1" x14ac:dyDescent="0.25">
      <c r="A50" s="45" t="s">
        <v>134</v>
      </c>
      <c r="B50" s="51" t="s">
        <v>126</v>
      </c>
      <c r="C50" s="47" t="s">
        <v>690</v>
      </c>
      <c r="D50" s="11">
        <v>4.3069029331200204</v>
      </c>
      <c r="E50" s="19">
        <v>2.52869861542945</v>
      </c>
      <c r="F50" s="19">
        <f t="shared" si="0"/>
        <v>-1.7782043176905704</v>
      </c>
      <c r="G50" s="52">
        <f t="shared" si="1"/>
        <v>-41.287308892341301</v>
      </c>
      <c r="H50" s="61" t="s">
        <v>694</v>
      </c>
    </row>
    <row r="51" spans="1:10" s="2" customFormat="1" x14ac:dyDescent="0.25">
      <c r="A51" s="45" t="s">
        <v>135</v>
      </c>
      <c r="B51" s="63" t="s">
        <v>136</v>
      </c>
      <c r="C51" s="47" t="s">
        <v>690</v>
      </c>
      <c r="D51" s="11">
        <f>D52+D53+D58+D59</f>
        <v>853.05473304916131</v>
      </c>
      <c r="E51" s="19">
        <v>382.98059463999999</v>
      </c>
      <c r="F51" s="19">
        <f t="shared" si="0"/>
        <v>-470.07413840916132</v>
      </c>
      <c r="G51" s="52">
        <f t="shared" si="1"/>
        <v>-55.104803970658125</v>
      </c>
      <c r="H51" s="61" t="s">
        <v>694</v>
      </c>
      <c r="I51" s="4"/>
      <c r="J51" s="4"/>
    </row>
    <row r="52" spans="1:10" s="2" customFormat="1" x14ac:dyDescent="0.25">
      <c r="A52" s="45" t="s">
        <v>128</v>
      </c>
      <c r="B52" s="62" t="s">
        <v>137</v>
      </c>
      <c r="C52" s="47" t="s">
        <v>690</v>
      </c>
      <c r="D52" s="11">
        <f>12119.5422726/1000</f>
        <v>12.1195422726</v>
      </c>
      <c r="E52" s="19">
        <v>4.8959180900000003</v>
      </c>
      <c r="F52" s="19">
        <f t="shared" si="0"/>
        <v>-7.2236241826000001</v>
      </c>
      <c r="G52" s="52">
        <f t="shared" si="1"/>
        <v>-59.603110580597196</v>
      </c>
      <c r="H52" s="61" t="s">
        <v>694</v>
      </c>
    </row>
    <row r="53" spans="1:10" s="2" customFormat="1" x14ac:dyDescent="0.25">
      <c r="A53" s="45" t="s">
        <v>129</v>
      </c>
      <c r="B53" s="53" t="s">
        <v>138</v>
      </c>
      <c r="C53" s="47" t="s">
        <v>690</v>
      </c>
      <c r="D53" s="11">
        <f>D54</f>
        <v>797.73893695999993</v>
      </c>
      <c r="E53" s="11">
        <f>E54</f>
        <v>360.35993227</v>
      </c>
      <c r="F53" s="19">
        <f t="shared" si="0"/>
        <v>-437.37900468999993</v>
      </c>
      <c r="G53" s="52">
        <f t="shared" si="1"/>
        <v>-54.827335664064613</v>
      </c>
      <c r="H53" s="61" t="s">
        <v>694</v>
      </c>
    </row>
    <row r="54" spans="1:10" s="2" customFormat="1" x14ac:dyDescent="0.25">
      <c r="A54" s="45" t="s">
        <v>139</v>
      </c>
      <c r="B54" s="64" t="s">
        <v>140</v>
      </c>
      <c r="C54" s="47" t="s">
        <v>690</v>
      </c>
      <c r="D54" s="11">
        <f>D55</f>
        <v>797.73893695999993</v>
      </c>
      <c r="E54" s="11">
        <f>E55</f>
        <v>360.35993227</v>
      </c>
      <c r="F54" s="19">
        <f t="shared" si="0"/>
        <v>-437.37900468999993</v>
      </c>
      <c r="G54" s="52">
        <f t="shared" si="1"/>
        <v>-54.827335664064613</v>
      </c>
      <c r="H54" s="61" t="s">
        <v>694</v>
      </c>
    </row>
    <row r="55" spans="1:10" s="2" customFormat="1" ht="27" customHeight="1" x14ac:dyDescent="0.25">
      <c r="A55" s="45" t="s">
        <v>141</v>
      </c>
      <c r="B55" s="65" t="s">
        <v>142</v>
      </c>
      <c r="C55" s="47" t="s">
        <v>690</v>
      </c>
      <c r="D55" s="11">
        <v>797.73893695999993</v>
      </c>
      <c r="E55" s="19">
        <v>360.35993227</v>
      </c>
      <c r="F55" s="19">
        <f t="shared" si="0"/>
        <v>-437.37900468999993</v>
      </c>
      <c r="G55" s="52">
        <f t="shared" si="1"/>
        <v>-54.827335664064613</v>
      </c>
      <c r="H55" s="61" t="s">
        <v>694</v>
      </c>
    </row>
    <row r="56" spans="1:10" s="2" customFormat="1" x14ac:dyDescent="0.25">
      <c r="A56" s="45" t="s">
        <v>143</v>
      </c>
      <c r="B56" s="65" t="s">
        <v>144</v>
      </c>
      <c r="C56" s="47" t="s">
        <v>690</v>
      </c>
      <c r="D56" s="11" t="s">
        <v>277</v>
      </c>
      <c r="E56" s="19"/>
      <c r="F56" s="19" t="s">
        <v>694</v>
      </c>
      <c r="G56" s="28" t="s">
        <v>694</v>
      </c>
      <c r="H56" s="49" t="s">
        <v>694</v>
      </c>
    </row>
    <row r="57" spans="1:10" s="2" customFormat="1" ht="15.75" customHeight="1" x14ac:dyDescent="0.25">
      <c r="A57" s="45" t="s">
        <v>145</v>
      </c>
      <c r="B57" s="64" t="s">
        <v>146</v>
      </c>
      <c r="C57" s="47" t="s">
        <v>690</v>
      </c>
      <c r="D57" s="11" t="s">
        <v>277</v>
      </c>
      <c r="E57" s="19"/>
      <c r="F57" s="19" t="s">
        <v>694</v>
      </c>
      <c r="G57" s="28" t="s">
        <v>694</v>
      </c>
      <c r="H57" s="49" t="s">
        <v>694</v>
      </c>
    </row>
    <row r="58" spans="1:10" s="2" customFormat="1" x14ac:dyDescent="0.25">
      <c r="A58" s="45" t="s">
        <v>130</v>
      </c>
      <c r="B58" s="53" t="s">
        <v>147</v>
      </c>
      <c r="C58" s="47" t="s">
        <v>690</v>
      </c>
      <c r="D58" s="11">
        <v>32.327041839029597</v>
      </c>
      <c r="E58" s="19">
        <v>10.81568036</v>
      </c>
      <c r="F58" s="19">
        <f t="shared" si="0"/>
        <v>-21.511361479029596</v>
      </c>
      <c r="G58" s="52">
        <f t="shared" si="1"/>
        <v>-66.542932032395726</v>
      </c>
      <c r="H58" s="49" t="s">
        <v>694</v>
      </c>
    </row>
    <row r="59" spans="1:10" s="2" customFormat="1" x14ac:dyDescent="0.25">
      <c r="A59" s="45" t="s">
        <v>148</v>
      </c>
      <c r="B59" s="53" t="s">
        <v>149</v>
      </c>
      <c r="C59" s="47" t="s">
        <v>690</v>
      </c>
      <c r="D59" s="11">
        <f>2.12110197753181+8.74811</f>
        <v>10.86921197753181</v>
      </c>
      <c r="E59" s="19">
        <v>6.9090639200000004</v>
      </c>
      <c r="F59" s="19">
        <f t="shared" si="0"/>
        <v>-3.9601480575318098</v>
      </c>
      <c r="G59" s="52">
        <f t="shared" si="1"/>
        <v>-36.434546181618252</v>
      </c>
      <c r="H59" s="49" t="s">
        <v>694</v>
      </c>
    </row>
    <row r="60" spans="1:10" s="2" customFormat="1" ht="25.5" customHeight="1" x14ac:dyDescent="0.25">
      <c r="A60" s="45" t="s">
        <v>150</v>
      </c>
      <c r="B60" s="63" t="s">
        <v>151</v>
      </c>
      <c r="C60" s="47" t="s">
        <v>690</v>
      </c>
      <c r="D60" s="11">
        <f>D65</f>
        <v>24.8793562245143</v>
      </c>
      <c r="E60" s="11">
        <f>E65</f>
        <v>1.9316970200000001</v>
      </c>
      <c r="F60" s="19">
        <f t="shared" si="0"/>
        <v>-22.947659204514299</v>
      </c>
      <c r="G60" s="52">
        <f t="shared" si="1"/>
        <v>-92.235743551528685</v>
      </c>
      <c r="H60" s="49" t="s">
        <v>694</v>
      </c>
    </row>
    <row r="61" spans="1:10" s="2" customFormat="1" ht="35.25" customHeight="1" x14ac:dyDescent="0.25">
      <c r="A61" s="45" t="s">
        <v>152</v>
      </c>
      <c r="B61" s="62" t="s">
        <v>153</v>
      </c>
      <c r="C61" s="47" t="s">
        <v>690</v>
      </c>
      <c r="D61" s="11" t="s">
        <v>277</v>
      </c>
      <c r="E61" s="11" t="s">
        <v>277</v>
      </c>
      <c r="F61" s="19" t="s">
        <v>694</v>
      </c>
      <c r="G61" s="28" t="s">
        <v>694</v>
      </c>
      <c r="H61" s="49" t="s">
        <v>694</v>
      </c>
    </row>
    <row r="62" spans="1:10" s="2" customFormat="1" ht="39" customHeight="1" x14ac:dyDescent="0.25">
      <c r="A62" s="45" t="s">
        <v>154</v>
      </c>
      <c r="B62" s="62" t="s">
        <v>155</v>
      </c>
      <c r="C62" s="47" t="s">
        <v>690</v>
      </c>
      <c r="D62" s="11" t="s">
        <v>277</v>
      </c>
      <c r="E62" s="11" t="s">
        <v>277</v>
      </c>
      <c r="F62" s="19" t="s">
        <v>694</v>
      </c>
      <c r="G62" s="28" t="s">
        <v>694</v>
      </c>
      <c r="H62" s="49" t="s">
        <v>694</v>
      </c>
    </row>
    <row r="63" spans="1:10" s="2" customFormat="1" x14ac:dyDescent="0.25">
      <c r="A63" s="45" t="s">
        <v>156</v>
      </c>
      <c r="B63" s="53" t="s">
        <v>157</v>
      </c>
      <c r="C63" s="47" t="s">
        <v>690</v>
      </c>
      <c r="D63" s="11" t="s">
        <v>277</v>
      </c>
      <c r="E63" s="11" t="s">
        <v>277</v>
      </c>
      <c r="F63" s="19" t="s">
        <v>694</v>
      </c>
      <c r="G63" s="28" t="s">
        <v>694</v>
      </c>
      <c r="H63" s="49" t="s">
        <v>694</v>
      </c>
    </row>
    <row r="64" spans="1:10" s="2" customFormat="1" x14ac:dyDescent="0.25">
      <c r="A64" s="45" t="s">
        <v>158</v>
      </c>
      <c r="B64" s="53" t="s">
        <v>159</v>
      </c>
      <c r="C64" s="47" t="s">
        <v>690</v>
      </c>
      <c r="D64" s="11" t="s">
        <v>277</v>
      </c>
      <c r="E64" s="11" t="s">
        <v>277</v>
      </c>
      <c r="F64" s="19" t="s">
        <v>694</v>
      </c>
      <c r="G64" s="28" t="s">
        <v>694</v>
      </c>
      <c r="H64" s="49" t="s">
        <v>694</v>
      </c>
    </row>
    <row r="65" spans="1:8" s="2" customFormat="1" x14ac:dyDescent="0.25">
      <c r="A65" s="45" t="s">
        <v>160</v>
      </c>
      <c r="B65" s="53" t="s">
        <v>161</v>
      </c>
      <c r="C65" s="47" t="s">
        <v>690</v>
      </c>
      <c r="D65" s="11">
        <f>24879.3562245143/1000</f>
        <v>24.8793562245143</v>
      </c>
      <c r="E65" s="19">
        <v>1.9316970200000001</v>
      </c>
      <c r="F65" s="19">
        <f t="shared" si="0"/>
        <v>-22.947659204514299</v>
      </c>
      <c r="G65" s="52">
        <f t="shared" si="1"/>
        <v>-92.235743551528685</v>
      </c>
      <c r="H65" s="49" t="s">
        <v>694</v>
      </c>
    </row>
    <row r="66" spans="1:8" s="2" customFormat="1" x14ac:dyDescent="0.25">
      <c r="A66" s="45" t="s">
        <v>162</v>
      </c>
      <c r="B66" s="63" t="s">
        <v>163</v>
      </c>
      <c r="C66" s="47" t="s">
        <v>690</v>
      </c>
      <c r="D66" s="11">
        <v>466.11385809560704</v>
      </c>
      <c r="E66" s="19">
        <v>238.239380126322</v>
      </c>
      <c r="F66" s="19">
        <f t="shared" si="0"/>
        <v>-227.87447796928504</v>
      </c>
      <c r="G66" s="52">
        <f t="shared" si="1"/>
        <v>-48.888157691836852</v>
      </c>
      <c r="H66" s="49" t="s">
        <v>694</v>
      </c>
    </row>
    <row r="67" spans="1:8" s="2" customFormat="1" x14ac:dyDescent="0.25">
      <c r="A67" s="45" t="s">
        <v>164</v>
      </c>
      <c r="B67" s="63" t="s">
        <v>165</v>
      </c>
      <c r="C67" s="47" t="s">
        <v>690</v>
      </c>
      <c r="D67" s="11">
        <f>262822.383256287/1000</f>
        <v>262.82238325628703</v>
      </c>
      <c r="E67" s="19">
        <v>131.80083748999999</v>
      </c>
      <c r="F67" s="19">
        <f t="shared" si="0"/>
        <v>-131.02154576628703</v>
      </c>
      <c r="G67" s="52">
        <f t="shared" si="1"/>
        <v>-49.851745556436668</v>
      </c>
      <c r="H67" s="49" t="s">
        <v>694</v>
      </c>
    </row>
    <row r="68" spans="1:8" s="2" customFormat="1" x14ac:dyDescent="0.25">
      <c r="A68" s="45" t="s">
        <v>166</v>
      </c>
      <c r="B68" s="63" t="s">
        <v>167</v>
      </c>
      <c r="C68" s="47" t="s">
        <v>690</v>
      </c>
      <c r="D68" s="11">
        <f>D69+D70</f>
        <v>19.001445021799441</v>
      </c>
      <c r="E68" s="11">
        <f>E69+E70</f>
        <v>9.0632034000000008</v>
      </c>
      <c r="F68" s="19">
        <f t="shared" si="0"/>
        <v>-9.93824162179944</v>
      </c>
      <c r="G68" s="52">
        <f t="shared" si="1"/>
        <v>-52.302557044465701</v>
      </c>
      <c r="H68" s="49" t="s">
        <v>694</v>
      </c>
    </row>
    <row r="69" spans="1:8" s="2" customFormat="1" x14ac:dyDescent="0.25">
      <c r="A69" s="45" t="s">
        <v>92</v>
      </c>
      <c r="B69" s="53" t="s">
        <v>168</v>
      </c>
      <c r="C69" s="47" t="s">
        <v>690</v>
      </c>
      <c r="D69" s="11">
        <f>13999.1967309558/1000</f>
        <v>13.9991967309558</v>
      </c>
      <c r="E69" s="19">
        <v>6.7288480000000002</v>
      </c>
      <c r="F69" s="19">
        <f t="shared" si="0"/>
        <v>-7.2703487309558001</v>
      </c>
      <c r="G69" s="52">
        <f t="shared" si="1"/>
        <v>-51.934042150284256</v>
      </c>
      <c r="H69" s="49" t="s">
        <v>694</v>
      </c>
    </row>
    <row r="70" spans="1:8" s="2" customFormat="1" x14ac:dyDescent="0.25">
      <c r="A70" s="45" t="s">
        <v>96</v>
      </c>
      <c r="B70" s="53" t="s">
        <v>169</v>
      </c>
      <c r="C70" s="47" t="s">
        <v>690</v>
      </c>
      <c r="D70" s="11">
        <f>5002.24829084364/1000</f>
        <v>5.0022482908436396</v>
      </c>
      <c r="E70" s="19">
        <v>2.3343554000000002</v>
      </c>
      <c r="F70" s="19">
        <f t="shared" si="0"/>
        <v>-2.6678928908436395</v>
      </c>
      <c r="G70" s="52">
        <f t="shared" si="1"/>
        <v>-53.333875803947628</v>
      </c>
      <c r="H70" s="49" t="s">
        <v>694</v>
      </c>
    </row>
    <row r="71" spans="1:8" s="2" customFormat="1" x14ac:dyDescent="0.25">
      <c r="A71" s="45" t="s">
        <v>170</v>
      </c>
      <c r="B71" s="63" t="s">
        <v>171</v>
      </c>
      <c r="C71" s="47" t="s">
        <v>690</v>
      </c>
      <c r="D71" s="11">
        <f>D73</f>
        <v>0.47916302880999501</v>
      </c>
      <c r="E71" s="11">
        <f>E73</f>
        <v>0.36944555000000001</v>
      </c>
      <c r="F71" s="19">
        <f t="shared" si="0"/>
        <v>-0.10971747880999499</v>
      </c>
      <c r="G71" s="52">
        <f t="shared" si="1"/>
        <v>-22.897734635846003</v>
      </c>
      <c r="H71" s="49" t="s">
        <v>694</v>
      </c>
    </row>
    <row r="72" spans="1:8" s="2" customFormat="1" x14ac:dyDescent="0.25">
      <c r="A72" s="45" t="s">
        <v>172</v>
      </c>
      <c r="B72" s="53" t="s">
        <v>173</v>
      </c>
      <c r="C72" s="47" t="s">
        <v>690</v>
      </c>
      <c r="D72" s="11" t="s">
        <v>277</v>
      </c>
      <c r="E72" s="11" t="s">
        <v>277</v>
      </c>
      <c r="F72" s="19" t="s">
        <v>694</v>
      </c>
      <c r="G72" s="28" t="s">
        <v>694</v>
      </c>
      <c r="H72" s="49" t="s">
        <v>694</v>
      </c>
    </row>
    <row r="73" spans="1:8" s="2" customFormat="1" x14ac:dyDescent="0.25">
      <c r="A73" s="45" t="s">
        <v>174</v>
      </c>
      <c r="B73" s="53" t="s">
        <v>175</v>
      </c>
      <c r="C73" s="47" t="s">
        <v>690</v>
      </c>
      <c r="D73" s="11">
        <v>0.47916302880999501</v>
      </c>
      <c r="E73" s="19">
        <v>0.36944555000000001</v>
      </c>
      <c r="F73" s="19">
        <f t="shared" si="0"/>
        <v>-0.10971747880999499</v>
      </c>
      <c r="G73" s="52">
        <f t="shared" si="1"/>
        <v>-22.897734635846003</v>
      </c>
      <c r="H73" s="49" t="s">
        <v>694</v>
      </c>
    </row>
    <row r="74" spans="1:8" s="2" customFormat="1" ht="16.5" thickBot="1" x14ac:dyDescent="0.3">
      <c r="A74" s="66" t="s">
        <v>176</v>
      </c>
      <c r="B74" s="67" t="s">
        <v>177</v>
      </c>
      <c r="C74" s="68" t="s">
        <v>690</v>
      </c>
      <c r="D74" s="12" t="s">
        <v>277</v>
      </c>
      <c r="E74" s="12" t="s">
        <v>277</v>
      </c>
      <c r="F74" s="56" t="s">
        <v>694</v>
      </c>
      <c r="G74" s="69" t="s">
        <v>694</v>
      </c>
      <c r="H74" s="58" t="s">
        <v>694</v>
      </c>
    </row>
    <row r="75" spans="1:8" s="2" customFormat="1" x14ac:dyDescent="0.25">
      <c r="A75" s="70" t="s">
        <v>178</v>
      </c>
      <c r="B75" s="71" t="s">
        <v>179</v>
      </c>
      <c r="C75" s="72" t="s">
        <v>690</v>
      </c>
      <c r="D75" s="10" t="s">
        <v>277</v>
      </c>
      <c r="E75" s="10" t="s">
        <v>277</v>
      </c>
      <c r="F75" s="20" t="s">
        <v>694</v>
      </c>
      <c r="G75" s="20" t="s">
        <v>694</v>
      </c>
      <c r="H75" s="73" t="s">
        <v>694</v>
      </c>
    </row>
    <row r="76" spans="1:8" s="2" customFormat="1" x14ac:dyDescent="0.25">
      <c r="A76" s="45" t="s">
        <v>180</v>
      </c>
      <c r="B76" s="53" t="s">
        <v>181</v>
      </c>
      <c r="C76" s="47" t="s">
        <v>690</v>
      </c>
      <c r="D76" s="11" t="s">
        <v>277</v>
      </c>
      <c r="E76" s="11" t="s">
        <v>277</v>
      </c>
      <c r="F76" s="19" t="s">
        <v>694</v>
      </c>
      <c r="G76" s="28" t="s">
        <v>694</v>
      </c>
      <c r="H76" s="74" t="s">
        <v>694</v>
      </c>
    </row>
    <row r="77" spans="1:8" s="2" customFormat="1" x14ac:dyDescent="0.25">
      <c r="A77" s="45" t="s">
        <v>182</v>
      </c>
      <c r="B77" s="53" t="s">
        <v>183</v>
      </c>
      <c r="C77" s="47" t="s">
        <v>690</v>
      </c>
      <c r="D77" s="11" t="s">
        <v>277</v>
      </c>
      <c r="E77" s="11" t="s">
        <v>277</v>
      </c>
      <c r="F77" s="19" t="s">
        <v>694</v>
      </c>
      <c r="G77" s="28" t="s">
        <v>694</v>
      </c>
      <c r="H77" s="74" t="s">
        <v>694</v>
      </c>
    </row>
    <row r="78" spans="1:8" s="2" customFormat="1" ht="16.5" thickBot="1" x14ac:dyDescent="0.3">
      <c r="A78" s="75" t="s">
        <v>184</v>
      </c>
      <c r="B78" s="76" t="s">
        <v>185</v>
      </c>
      <c r="C78" s="54" t="s">
        <v>690</v>
      </c>
      <c r="D78" s="13" t="s">
        <v>277</v>
      </c>
      <c r="E78" s="13" t="s">
        <v>277</v>
      </c>
      <c r="F78" s="56" t="s">
        <v>694</v>
      </c>
      <c r="G78" s="57" t="s">
        <v>694</v>
      </c>
      <c r="H78" s="58" t="s">
        <v>694</v>
      </c>
    </row>
    <row r="79" spans="1:8" s="2" customFormat="1" ht="25.5" customHeight="1" x14ac:dyDescent="0.25">
      <c r="A79" s="38" t="s">
        <v>186</v>
      </c>
      <c r="B79" s="39" t="s">
        <v>187</v>
      </c>
      <c r="C79" s="40" t="s">
        <v>690</v>
      </c>
      <c r="D79" s="14">
        <f>D21-D36</f>
        <v>99.336260920060795</v>
      </c>
      <c r="E79" s="14">
        <f>E21-E36</f>
        <v>41.846382773678556</v>
      </c>
      <c r="F79" s="20">
        <f t="shared" si="0"/>
        <v>-57.489878146382239</v>
      </c>
      <c r="G79" s="60">
        <f t="shared" si="1"/>
        <v>-57.874010571674596</v>
      </c>
      <c r="H79" s="61" t="s">
        <v>694</v>
      </c>
    </row>
    <row r="80" spans="1:8" s="2" customFormat="1" ht="26.25" customHeight="1" x14ac:dyDescent="0.25">
      <c r="A80" s="45" t="s">
        <v>188</v>
      </c>
      <c r="B80" s="51" t="s">
        <v>108</v>
      </c>
      <c r="C80" s="47" t="s">
        <v>690</v>
      </c>
      <c r="D80" s="11" t="s">
        <v>277</v>
      </c>
      <c r="E80" s="11" t="s">
        <v>277</v>
      </c>
      <c r="F80" s="19" t="s">
        <v>694</v>
      </c>
      <c r="G80" s="28" t="s">
        <v>694</v>
      </c>
      <c r="H80" s="61" t="s">
        <v>694</v>
      </c>
    </row>
    <row r="81" spans="1:8" s="2" customFormat="1" ht="35.25" customHeight="1" x14ac:dyDescent="0.25">
      <c r="A81" s="45" t="s">
        <v>189</v>
      </c>
      <c r="B81" s="62" t="s">
        <v>109</v>
      </c>
      <c r="C81" s="47" t="s">
        <v>690</v>
      </c>
      <c r="D81" s="11" t="s">
        <v>277</v>
      </c>
      <c r="E81" s="11" t="s">
        <v>277</v>
      </c>
      <c r="F81" s="19" t="s">
        <v>694</v>
      </c>
      <c r="G81" s="28" t="s">
        <v>694</v>
      </c>
      <c r="H81" s="61" t="s">
        <v>694</v>
      </c>
    </row>
    <row r="82" spans="1:8" s="2" customFormat="1" ht="35.25" customHeight="1" x14ac:dyDescent="0.25">
      <c r="A82" s="45" t="s">
        <v>190</v>
      </c>
      <c r="B82" s="62" t="s">
        <v>110</v>
      </c>
      <c r="C82" s="47" t="s">
        <v>690</v>
      </c>
      <c r="D82" s="11" t="s">
        <v>277</v>
      </c>
      <c r="E82" s="11" t="s">
        <v>277</v>
      </c>
      <c r="F82" s="19" t="s">
        <v>694</v>
      </c>
      <c r="G82" s="28" t="s">
        <v>694</v>
      </c>
      <c r="H82" s="61" t="s">
        <v>694</v>
      </c>
    </row>
    <row r="83" spans="1:8" s="2" customFormat="1" ht="32.25" customHeight="1" x14ac:dyDescent="0.25">
      <c r="A83" s="45" t="s">
        <v>191</v>
      </c>
      <c r="B83" s="62" t="s">
        <v>111</v>
      </c>
      <c r="C83" s="47" t="s">
        <v>690</v>
      </c>
      <c r="D83" s="11" t="s">
        <v>277</v>
      </c>
      <c r="E83" s="11" t="s">
        <v>277</v>
      </c>
      <c r="F83" s="19" t="s">
        <v>694</v>
      </c>
      <c r="G83" s="28" t="s">
        <v>694</v>
      </c>
      <c r="H83" s="61" t="s">
        <v>694</v>
      </c>
    </row>
    <row r="84" spans="1:8" s="2" customFormat="1" x14ac:dyDescent="0.25">
      <c r="A84" s="45" t="s">
        <v>192</v>
      </c>
      <c r="B84" s="51" t="s">
        <v>112</v>
      </c>
      <c r="C84" s="47" t="s">
        <v>690</v>
      </c>
      <c r="D84" s="11" t="s">
        <v>277</v>
      </c>
      <c r="E84" s="11" t="s">
        <v>277</v>
      </c>
      <c r="F84" s="19" t="s">
        <v>694</v>
      </c>
      <c r="G84" s="28" t="s">
        <v>694</v>
      </c>
      <c r="H84" s="61" t="s">
        <v>694</v>
      </c>
    </row>
    <row r="85" spans="1:8" s="2" customFormat="1" x14ac:dyDescent="0.25">
      <c r="A85" s="45" t="s">
        <v>193</v>
      </c>
      <c r="B85" s="51" t="s">
        <v>113</v>
      </c>
      <c r="C85" s="47" t="s">
        <v>690</v>
      </c>
      <c r="D85" s="11">
        <f>D27-D42</f>
        <v>26.621848959620138</v>
      </c>
      <c r="E85" s="11">
        <f>E27-E42</f>
        <v>39.956023685107994</v>
      </c>
      <c r="F85" s="19" t="s">
        <v>694</v>
      </c>
      <c r="G85" s="28" t="s">
        <v>694</v>
      </c>
      <c r="H85" s="61" t="s">
        <v>694</v>
      </c>
    </row>
    <row r="86" spans="1:8" s="2" customFormat="1" x14ac:dyDescent="0.25">
      <c r="A86" s="45" t="s">
        <v>194</v>
      </c>
      <c r="B86" s="51" t="s">
        <v>114</v>
      </c>
      <c r="C86" s="47" t="s">
        <v>690</v>
      </c>
      <c r="D86" s="11" t="s">
        <v>277</v>
      </c>
      <c r="E86" s="11" t="s">
        <v>277</v>
      </c>
      <c r="F86" s="19" t="s">
        <v>694</v>
      </c>
      <c r="G86" s="28" t="s">
        <v>694</v>
      </c>
      <c r="H86" s="61" t="s">
        <v>694</v>
      </c>
    </row>
    <row r="87" spans="1:8" s="2" customFormat="1" x14ac:dyDescent="0.25">
      <c r="A87" s="45" t="s">
        <v>195</v>
      </c>
      <c r="B87" s="51" t="s">
        <v>116</v>
      </c>
      <c r="C87" s="47" t="s">
        <v>690</v>
      </c>
      <c r="D87" s="11">
        <f>D29-D44</f>
        <v>67.066489876804596</v>
      </c>
      <c r="E87" s="11">
        <f>E29-E44</f>
        <v>-0.34395297600000063</v>
      </c>
      <c r="F87" s="19">
        <f t="shared" ref="F87:F137" si="2">E87-D87</f>
        <v>-67.410442852804593</v>
      </c>
      <c r="G87" s="52">
        <f t="shared" ref="G87:G137" si="3">F87/D87*100</f>
        <v>-100.51285370179923</v>
      </c>
      <c r="H87" s="61" t="s">
        <v>694</v>
      </c>
    </row>
    <row r="88" spans="1:8" s="2" customFormat="1" x14ac:dyDescent="0.25">
      <c r="A88" s="45" t="s">
        <v>196</v>
      </c>
      <c r="B88" s="51" t="s">
        <v>118</v>
      </c>
      <c r="C88" s="47" t="s">
        <v>690</v>
      </c>
      <c r="D88" s="11" t="s">
        <v>277</v>
      </c>
      <c r="E88" s="11" t="s">
        <v>277</v>
      </c>
      <c r="F88" s="19" t="s">
        <v>694</v>
      </c>
      <c r="G88" s="28" t="s">
        <v>694</v>
      </c>
      <c r="H88" s="61" t="s">
        <v>694</v>
      </c>
    </row>
    <row r="89" spans="1:8" s="2" customFormat="1" x14ac:dyDescent="0.25">
      <c r="A89" s="45" t="s">
        <v>197</v>
      </c>
      <c r="B89" s="51" t="s">
        <v>120</v>
      </c>
      <c r="C89" s="47" t="s">
        <v>690</v>
      </c>
      <c r="D89" s="11" t="s">
        <v>277</v>
      </c>
      <c r="E89" s="11" t="s">
        <v>277</v>
      </c>
      <c r="F89" s="19" t="s">
        <v>694</v>
      </c>
      <c r="G89" s="28" t="s">
        <v>694</v>
      </c>
      <c r="H89" s="61" t="s">
        <v>694</v>
      </c>
    </row>
    <row r="90" spans="1:8" s="2" customFormat="1" ht="30" customHeight="1" x14ac:dyDescent="0.25">
      <c r="A90" s="45" t="s">
        <v>198</v>
      </c>
      <c r="B90" s="50" t="s">
        <v>122</v>
      </c>
      <c r="C90" s="47" t="s">
        <v>690</v>
      </c>
      <c r="D90" s="11" t="s">
        <v>277</v>
      </c>
      <c r="E90" s="11" t="s">
        <v>277</v>
      </c>
      <c r="F90" s="19" t="s">
        <v>694</v>
      </c>
      <c r="G90" s="28" t="s">
        <v>694</v>
      </c>
      <c r="H90" s="61" t="s">
        <v>694</v>
      </c>
    </row>
    <row r="91" spans="1:8" s="2" customFormat="1" x14ac:dyDescent="0.25">
      <c r="A91" s="45" t="s">
        <v>199</v>
      </c>
      <c r="B91" s="62" t="s">
        <v>48</v>
      </c>
      <c r="C91" s="47" t="s">
        <v>690</v>
      </c>
      <c r="D91" s="11" t="s">
        <v>277</v>
      </c>
      <c r="E91" s="11" t="s">
        <v>277</v>
      </c>
      <c r="F91" s="19" t="s">
        <v>694</v>
      </c>
      <c r="G91" s="28" t="s">
        <v>694</v>
      </c>
      <c r="H91" s="61" t="s">
        <v>694</v>
      </c>
    </row>
    <row r="92" spans="1:8" s="2" customFormat="1" x14ac:dyDescent="0.25">
      <c r="A92" s="45" t="s">
        <v>200</v>
      </c>
      <c r="B92" s="53" t="s">
        <v>49</v>
      </c>
      <c r="C92" s="47" t="s">
        <v>690</v>
      </c>
      <c r="D92" s="11" t="s">
        <v>277</v>
      </c>
      <c r="E92" s="11" t="s">
        <v>277</v>
      </c>
      <c r="F92" s="19" t="s">
        <v>694</v>
      </c>
      <c r="G92" s="28" t="s">
        <v>694</v>
      </c>
      <c r="H92" s="61" t="s">
        <v>694</v>
      </c>
    </row>
    <row r="93" spans="1:8" s="2" customFormat="1" x14ac:dyDescent="0.25">
      <c r="A93" s="45" t="s">
        <v>201</v>
      </c>
      <c r="B93" s="51" t="s">
        <v>126</v>
      </c>
      <c r="C93" s="47" t="s">
        <v>690</v>
      </c>
      <c r="D93" s="11">
        <f>D35-D50</f>
        <v>5.647922083636149</v>
      </c>
      <c r="E93" s="11">
        <f>E35-E50</f>
        <v>2.2343120645705499</v>
      </c>
      <c r="F93" s="19">
        <f t="shared" si="2"/>
        <v>-3.4136100190655991</v>
      </c>
      <c r="G93" s="52">
        <f t="shared" si="3"/>
        <v>-60.440104670635023</v>
      </c>
      <c r="H93" s="61" t="s">
        <v>694</v>
      </c>
    </row>
    <row r="94" spans="1:8" s="2" customFormat="1" x14ac:dyDescent="0.25">
      <c r="A94" s="45" t="s">
        <v>202</v>
      </c>
      <c r="B94" s="77" t="s">
        <v>203</v>
      </c>
      <c r="C94" s="47" t="s">
        <v>690</v>
      </c>
      <c r="D94" s="11">
        <f>D95-D101</f>
        <v>134.09146726930001</v>
      </c>
      <c r="E94" s="11">
        <f>E95-E101</f>
        <v>60.190713999999986</v>
      </c>
      <c r="F94" s="19">
        <f t="shared" si="2"/>
        <v>-73.900753269300026</v>
      </c>
      <c r="G94" s="52">
        <f t="shared" si="3"/>
        <v>-55.112196752148947</v>
      </c>
      <c r="H94" s="61" t="s">
        <v>694</v>
      </c>
    </row>
    <row r="95" spans="1:8" s="2" customFormat="1" x14ac:dyDescent="0.25">
      <c r="A95" s="45" t="s">
        <v>5</v>
      </c>
      <c r="B95" s="50" t="s">
        <v>204</v>
      </c>
      <c r="C95" s="47" t="s">
        <v>690</v>
      </c>
      <c r="D95" s="11">
        <f>D97+D100</f>
        <v>158.37596030890001</v>
      </c>
      <c r="E95" s="11">
        <f>E97+E100</f>
        <v>82.123099459999992</v>
      </c>
      <c r="F95" s="19">
        <f t="shared" si="2"/>
        <v>-76.252860848900013</v>
      </c>
      <c r="G95" s="52">
        <f t="shared" si="3"/>
        <v>-48.146739378990809</v>
      </c>
      <c r="H95" s="61" t="s">
        <v>694</v>
      </c>
    </row>
    <row r="96" spans="1:8" s="2" customFormat="1" x14ac:dyDescent="0.25">
      <c r="A96" s="45" t="s">
        <v>205</v>
      </c>
      <c r="B96" s="62" t="s">
        <v>206</v>
      </c>
      <c r="C96" s="47" t="s">
        <v>690</v>
      </c>
      <c r="D96" s="11" t="s">
        <v>277</v>
      </c>
      <c r="E96" s="11" t="s">
        <v>277</v>
      </c>
      <c r="F96" s="19" t="s">
        <v>694</v>
      </c>
      <c r="G96" s="28" t="s">
        <v>694</v>
      </c>
      <c r="H96" s="61" t="s">
        <v>694</v>
      </c>
    </row>
    <row r="97" spans="1:8" s="2" customFormat="1" x14ac:dyDescent="0.25">
      <c r="A97" s="45" t="s">
        <v>207</v>
      </c>
      <c r="B97" s="62" t="s">
        <v>208</v>
      </c>
      <c r="C97" s="47" t="s">
        <v>690</v>
      </c>
      <c r="D97" s="11">
        <f>19259.04/1000</f>
        <v>19.259040000000002</v>
      </c>
      <c r="E97" s="19">
        <v>9.4756762000000005</v>
      </c>
      <c r="F97" s="19">
        <f t="shared" si="2"/>
        <v>-9.7833638000000018</v>
      </c>
      <c r="G97" s="52">
        <f t="shared" si="3"/>
        <v>-50.798813440337632</v>
      </c>
      <c r="H97" s="61" t="s">
        <v>694</v>
      </c>
    </row>
    <row r="98" spans="1:8" s="2" customFormat="1" x14ac:dyDescent="0.25">
      <c r="A98" s="45" t="s">
        <v>209</v>
      </c>
      <c r="B98" s="62" t="s">
        <v>210</v>
      </c>
      <c r="C98" s="47" t="s">
        <v>690</v>
      </c>
      <c r="D98" s="11" t="s">
        <v>277</v>
      </c>
      <c r="E98" s="11" t="s">
        <v>277</v>
      </c>
      <c r="F98" s="19" t="s">
        <v>694</v>
      </c>
      <c r="G98" s="28" t="s">
        <v>694</v>
      </c>
      <c r="H98" s="61" t="s">
        <v>694</v>
      </c>
    </row>
    <row r="99" spans="1:8" s="2" customFormat="1" x14ac:dyDescent="0.25">
      <c r="A99" s="45" t="s">
        <v>211</v>
      </c>
      <c r="B99" s="64" t="s">
        <v>212</v>
      </c>
      <c r="C99" s="47" t="s">
        <v>690</v>
      </c>
      <c r="D99" s="11" t="s">
        <v>277</v>
      </c>
      <c r="E99" s="11" t="s">
        <v>277</v>
      </c>
      <c r="F99" s="19" t="s">
        <v>694</v>
      </c>
      <c r="G99" s="28" t="s">
        <v>694</v>
      </c>
      <c r="H99" s="61" t="s">
        <v>694</v>
      </c>
    </row>
    <row r="100" spans="1:8" s="2" customFormat="1" x14ac:dyDescent="0.25">
      <c r="A100" s="45" t="s">
        <v>213</v>
      </c>
      <c r="B100" s="53" t="s">
        <v>214</v>
      </c>
      <c r="C100" s="47" t="s">
        <v>690</v>
      </c>
      <c r="D100" s="11">
        <f>139116.9203089/1000</f>
        <v>139.11692030890001</v>
      </c>
      <c r="E100" s="19">
        <v>72.647423259999997</v>
      </c>
      <c r="F100" s="19">
        <f t="shared" si="2"/>
        <v>-66.46949704890001</v>
      </c>
      <c r="G100" s="52">
        <f t="shared" si="3"/>
        <v>-47.779592087942177</v>
      </c>
      <c r="H100" s="61" t="s">
        <v>694</v>
      </c>
    </row>
    <row r="101" spans="1:8" s="2" customFormat="1" x14ac:dyDescent="0.25">
      <c r="A101" s="45" t="s">
        <v>6</v>
      </c>
      <c r="B101" s="63" t="s">
        <v>171</v>
      </c>
      <c r="C101" s="47" t="s">
        <v>690</v>
      </c>
      <c r="D101" s="11">
        <f>D102+D103+D104+D106</f>
        <v>24.284493039600001</v>
      </c>
      <c r="E101" s="11">
        <f>E102+E103+E104+E106</f>
        <v>21.932385460000003</v>
      </c>
      <c r="F101" s="19">
        <f t="shared" si="2"/>
        <v>-2.3521075795999984</v>
      </c>
      <c r="G101" s="52">
        <f t="shared" si="3"/>
        <v>-9.6856359149210434</v>
      </c>
      <c r="H101" s="61" t="s">
        <v>694</v>
      </c>
    </row>
    <row r="102" spans="1:8" s="2" customFormat="1" x14ac:dyDescent="0.25">
      <c r="A102" s="45" t="s">
        <v>215</v>
      </c>
      <c r="B102" s="53" t="s">
        <v>216</v>
      </c>
      <c r="C102" s="47" t="s">
        <v>690</v>
      </c>
      <c r="D102" s="11">
        <v>1.7018630396000001</v>
      </c>
      <c r="E102" s="19">
        <v>1.03345675</v>
      </c>
      <c r="F102" s="19">
        <f t="shared" si="2"/>
        <v>-0.66840628960000004</v>
      </c>
      <c r="G102" s="52">
        <f t="shared" si="3"/>
        <v>-39.274975368000234</v>
      </c>
      <c r="H102" s="61" t="s">
        <v>694</v>
      </c>
    </row>
    <row r="103" spans="1:8" s="2" customFormat="1" x14ac:dyDescent="0.25">
      <c r="A103" s="45" t="s">
        <v>217</v>
      </c>
      <c r="B103" s="53" t="s">
        <v>218</v>
      </c>
      <c r="C103" s="47" t="s">
        <v>690</v>
      </c>
      <c r="D103" s="11">
        <v>0</v>
      </c>
      <c r="E103" s="19"/>
      <c r="F103" s="19" t="s">
        <v>694</v>
      </c>
      <c r="G103" s="52" t="s">
        <v>694</v>
      </c>
      <c r="H103" s="61" t="s">
        <v>694</v>
      </c>
    </row>
    <row r="104" spans="1:8" s="2" customFormat="1" x14ac:dyDescent="0.25">
      <c r="A104" s="45" t="s">
        <v>219</v>
      </c>
      <c r="B104" s="53" t="s">
        <v>220</v>
      </c>
      <c r="C104" s="47" t="s">
        <v>690</v>
      </c>
      <c r="D104" s="11">
        <f>D105</f>
        <v>5.4279999999999999</v>
      </c>
      <c r="E104" s="11">
        <f>E105</f>
        <v>15.921012490000001</v>
      </c>
      <c r="F104" s="19">
        <f t="shared" si="2"/>
        <v>10.493012490000002</v>
      </c>
      <c r="G104" s="52">
        <f t="shared" si="3"/>
        <v>193.31268404568905</v>
      </c>
      <c r="H104" s="61" t="s">
        <v>694</v>
      </c>
    </row>
    <row r="105" spans="1:8" s="2" customFormat="1" x14ac:dyDescent="0.25">
      <c r="A105" s="45" t="s">
        <v>221</v>
      </c>
      <c r="B105" s="64" t="s">
        <v>222</v>
      </c>
      <c r="C105" s="47" t="s">
        <v>690</v>
      </c>
      <c r="D105" s="11">
        <v>5.4279999999999999</v>
      </c>
      <c r="E105" s="19">
        <v>15.921012490000001</v>
      </c>
      <c r="F105" s="19">
        <f t="shared" si="2"/>
        <v>10.493012490000002</v>
      </c>
      <c r="G105" s="52">
        <f t="shared" si="3"/>
        <v>193.31268404568905</v>
      </c>
      <c r="H105" s="61" t="s">
        <v>694</v>
      </c>
    </row>
    <row r="106" spans="1:8" s="2" customFormat="1" x14ac:dyDescent="0.25">
      <c r="A106" s="45" t="s">
        <v>223</v>
      </c>
      <c r="B106" s="53" t="s">
        <v>224</v>
      </c>
      <c r="C106" s="47" t="s">
        <v>690</v>
      </c>
      <c r="D106" s="11">
        <f>17154.63/1000</f>
        <v>17.154630000000001</v>
      </c>
      <c r="E106" s="19">
        <v>4.97791622</v>
      </c>
      <c r="F106" s="19">
        <f t="shared" si="2"/>
        <v>-12.17671378</v>
      </c>
      <c r="G106" s="52">
        <f t="shared" si="3"/>
        <v>-70.982083437532609</v>
      </c>
      <c r="H106" s="61" t="s">
        <v>694</v>
      </c>
    </row>
    <row r="107" spans="1:8" s="2" customFormat="1" ht="26.25" customHeight="1" x14ac:dyDescent="0.25">
      <c r="A107" s="45" t="s">
        <v>225</v>
      </c>
      <c r="B107" s="77" t="s">
        <v>226</v>
      </c>
      <c r="C107" s="47" t="s">
        <v>690</v>
      </c>
      <c r="D107" s="11">
        <f>D79+D94</f>
        <v>233.42772818936081</v>
      </c>
      <c r="E107" s="11">
        <f>E79+E94</f>
        <v>102.03709677367854</v>
      </c>
      <c r="F107" s="19">
        <f t="shared" si="2"/>
        <v>-131.39063141568226</v>
      </c>
      <c r="G107" s="52">
        <f t="shared" si="3"/>
        <v>-56.287499533515486</v>
      </c>
      <c r="H107" s="61" t="s">
        <v>694</v>
      </c>
    </row>
    <row r="108" spans="1:8" s="2" customFormat="1" ht="33" customHeight="1" x14ac:dyDescent="0.25">
      <c r="A108" s="45" t="s">
        <v>7</v>
      </c>
      <c r="B108" s="50" t="s">
        <v>227</v>
      </c>
      <c r="C108" s="47" t="s">
        <v>690</v>
      </c>
      <c r="D108" s="11" t="s">
        <v>277</v>
      </c>
      <c r="E108" s="11" t="s">
        <v>277</v>
      </c>
      <c r="F108" s="19" t="s">
        <v>694</v>
      </c>
      <c r="G108" s="28" t="s">
        <v>694</v>
      </c>
      <c r="H108" s="61" t="s">
        <v>694</v>
      </c>
    </row>
    <row r="109" spans="1:8" s="2" customFormat="1" ht="32.25" customHeight="1" x14ac:dyDescent="0.25">
      <c r="A109" s="45" t="s">
        <v>228</v>
      </c>
      <c r="B109" s="62" t="s">
        <v>109</v>
      </c>
      <c r="C109" s="47" t="s">
        <v>690</v>
      </c>
      <c r="D109" s="11" t="s">
        <v>277</v>
      </c>
      <c r="E109" s="11" t="s">
        <v>277</v>
      </c>
      <c r="F109" s="19" t="s">
        <v>694</v>
      </c>
      <c r="G109" s="28" t="s">
        <v>694</v>
      </c>
      <c r="H109" s="61" t="s">
        <v>694</v>
      </c>
    </row>
    <row r="110" spans="1:8" s="2" customFormat="1" ht="32.25" customHeight="1" x14ac:dyDescent="0.25">
      <c r="A110" s="45" t="s">
        <v>229</v>
      </c>
      <c r="B110" s="62" t="s">
        <v>110</v>
      </c>
      <c r="C110" s="47" t="s">
        <v>690</v>
      </c>
      <c r="D110" s="11" t="s">
        <v>277</v>
      </c>
      <c r="E110" s="11" t="s">
        <v>277</v>
      </c>
      <c r="F110" s="19" t="s">
        <v>694</v>
      </c>
      <c r="G110" s="28" t="s">
        <v>694</v>
      </c>
      <c r="H110" s="61" t="s">
        <v>694</v>
      </c>
    </row>
    <row r="111" spans="1:8" s="2" customFormat="1" ht="32.25" customHeight="1" x14ac:dyDescent="0.25">
      <c r="A111" s="45" t="s">
        <v>230</v>
      </c>
      <c r="B111" s="62" t="s">
        <v>111</v>
      </c>
      <c r="C111" s="47" t="s">
        <v>690</v>
      </c>
      <c r="D111" s="11" t="s">
        <v>277</v>
      </c>
      <c r="E111" s="11" t="s">
        <v>277</v>
      </c>
      <c r="F111" s="19" t="s">
        <v>694</v>
      </c>
      <c r="G111" s="28" t="s">
        <v>694</v>
      </c>
      <c r="H111" s="61" t="s">
        <v>694</v>
      </c>
    </row>
    <row r="112" spans="1:8" s="2" customFormat="1" x14ac:dyDescent="0.25">
      <c r="A112" s="45" t="s">
        <v>8</v>
      </c>
      <c r="B112" s="51" t="s">
        <v>112</v>
      </c>
      <c r="C112" s="47" t="s">
        <v>690</v>
      </c>
      <c r="D112" s="11" t="s">
        <v>277</v>
      </c>
      <c r="E112" s="11" t="s">
        <v>277</v>
      </c>
      <c r="F112" s="19" t="s">
        <v>694</v>
      </c>
      <c r="G112" s="28" t="s">
        <v>694</v>
      </c>
      <c r="H112" s="61" t="s">
        <v>694</v>
      </c>
    </row>
    <row r="113" spans="1:8" s="2" customFormat="1" x14ac:dyDescent="0.25">
      <c r="A113" s="45" t="s">
        <v>9</v>
      </c>
      <c r="B113" s="51" t="s">
        <v>113</v>
      </c>
      <c r="C113" s="47" t="s">
        <v>690</v>
      </c>
      <c r="D113" s="11" t="s">
        <v>277</v>
      </c>
      <c r="E113" s="11" t="s">
        <v>277</v>
      </c>
      <c r="F113" s="19" t="s">
        <v>694</v>
      </c>
      <c r="G113" s="28" t="s">
        <v>694</v>
      </c>
      <c r="H113" s="61" t="s">
        <v>694</v>
      </c>
    </row>
    <row r="114" spans="1:8" s="2" customFormat="1" x14ac:dyDescent="0.25">
      <c r="A114" s="45" t="s">
        <v>10</v>
      </c>
      <c r="B114" s="51" t="s">
        <v>114</v>
      </c>
      <c r="C114" s="47" t="s">
        <v>690</v>
      </c>
      <c r="D114" s="11" t="s">
        <v>277</v>
      </c>
      <c r="E114" s="11" t="s">
        <v>277</v>
      </c>
      <c r="F114" s="19" t="s">
        <v>694</v>
      </c>
      <c r="G114" s="28" t="s">
        <v>694</v>
      </c>
      <c r="H114" s="61" t="s">
        <v>694</v>
      </c>
    </row>
    <row r="115" spans="1:8" s="2" customFormat="1" x14ac:dyDescent="0.25">
      <c r="A115" s="45" t="s">
        <v>231</v>
      </c>
      <c r="B115" s="51" t="s">
        <v>116</v>
      </c>
      <c r="C115" s="47" t="s">
        <v>690</v>
      </c>
      <c r="D115" s="11" t="s">
        <v>277</v>
      </c>
      <c r="E115" s="11" t="s">
        <v>277</v>
      </c>
      <c r="F115" s="19" t="s">
        <v>694</v>
      </c>
      <c r="G115" s="28" t="s">
        <v>694</v>
      </c>
      <c r="H115" s="61" t="s">
        <v>694</v>
      </c>
    </row>
    <row r="116" spans="1:8" s="2" customFormat="1" x14ac:dyDescent="0.25">
      <c r="A116" s="45" t="s">
        <v>232</v>
      </c>
      <c r="B116" s="51" t="s">
        <v>118</v>
      </c>
      <c r="C116" s="47" t="s">
        <v>690</v>
      </c>
      <c r="D116" s="11" t="s">
        <v>277</v>
      </c>
      <c r="E116" s="11" t="s">
        <v>277</v>
      </c>
      <c r="F116" s="19" t="s">
        <v>694</v>
      </c>
      <c r="G116" s="28" t="s">
        <v>694</v>
      </c>
      <c r="H116" s="61" t="s">
        <v>694</v>
      </c>
    </row>
    <row r="117" spans="1:8" s="2" customFormat="1" x14ac:dyDescent="0.25">
      <c r="A117" s="45" t="s">
        <v>233</v>
      </c>
      <c r="B117" s="51" t="s">
        <v>120</v>
      </c>
      <c r="C117" s="47" t="s">
        <v>690</v>
      </c>
      <c r="D117" s="11" t="s">
        <v>277</v>
      </c>
      <c r="E117" s="11" t="s">
        <v>277</v>
      </c>
      <c r="F117" s="19" t="s">
        <v>694</v>
      </c>
      <c r="G117" s="28" t="s">
        <v>694</v>
      </c>
      <c r="H117" s="61" t="s">
        <v>694</v>
      </c>
    </row>
    <row r="118" spans="1:8" s="2" customFormat="1" ht="25.5" x14ac:dyDescent="0.25">
      <c r="A118" s="45" t="s">
        <v>234</v>
      </c>
      <c r="B118" s="50" t="s">
        <v>122</v>
      </c>
      <c r="C118" s="47" t="s">
        <v>690</v>
      </c>
      <c r="D118" s="11" t="s">
        <v>277</v>
      </c>
      <c r="E118" s="11" t="s">
        <v>277</v>
      </c>
      <c r="F118" s="19" t="s">
        <v>694</v>
      </c>
      <c r="G118" s="28" t="s">
        <v>694</v>
      </c>
      <c r="H118" s="61" t="s">
        <v>694</v>
      </c>
    </row>
    <row r="119" spans="1:8" s="2" customFormat="1" x14ac:dyDescent="0.25">
      <c r="A119" s="45" t="s">
        <v>235</v>
      </c>
      <c r="B119" s="53" t="s">
        <v>48</v>
      </c>
      <c r="C119" s="47" t="s">
        <v>690</v>
      </c>
      <c r="D119" s="11" t="s">
        <v>277</v>
      </c>
      <c r="E119" s="11" t="s">
        <v>277</v>
      </c>
      <c r="F119" s="19" t="s">
        <v>694</v>
      </c>
      <c r="G119" s="28" t="s">
        <v>694</v>
      </c>
      <c r="H119" s="61" t="s">
        <v>694</v>
      </c>
    </row>
    <row r="120" spans="1:8" s="2" customFormat="1" x14ac:dyDescent="0.25">
      <c r="A120" s="45" t="s">
        <v>236</v>
      </c>
      <c r="B120" s="53" t="s">
        <v>49</v>
      </c>
      <c r="C120" s="47" t="s">
        <v>690</v>
      </c>
      <c r="D120" s="11" t="s">
        <v>277</v>
      </c>
      <c r="E120" s="11" t="s">
        <v>277</v>
      </c>
      <c r="F120" s="19" t="s">
        <v>694</v>
      </c>
      <c r="G120" s="28" t="s">
        <v>694</v>
      </c>
      <c r="H120" s="61" t="s">
        <v>694</v>
      </c>
    </row>
    <row r="121" spans="1:8" s="2" customFormat="1" x14ac:dyDescent="0.25">
      <c r="A121" s="45" t="s">
        <v>237</v>
      </c>
      <c r="B121" s="51" t="s">
        <v>126</v>
      </c>
      <c r="C121" s="47" t="s">
        <v>690</v>
      </c>
      <c r="D121" s="11" t="s">
        <v>277</v>
      </c>
      <c r="E121" s="11" t="s">
        <v>277</v>
      </c>
      <c r="F121" s="19" t="s">
        <v>694</v>
      </c>
      <c r="G121" s="28" t="s">
        <v>694</v>
      </c>
      <c r="H121" s="61" t="s">
        <v>694</v>
      </c>
    </row>
    <row r="122" spans="1:8" s="2" customFormat="1" x14ac:dyDescent="0.25">
      <c r="A122" s="45" t="s">
        <v>238</v>
      </c>
      <c r="B122" s="77" t="s">
        <v>239</v>
      </c>
      <c r="C122" s="47" t="s">
        <v>690</v>
      </c>
      <c r="D122" s="11">
        <f>58414.0101179126/1000</f>
        <v>58.414010117912596</v>
      </c>
      <c r="E122" s="19">
        <v>17.555</v>
      </c>
      <c r="F122" s="19">
        <f t="shared" si="2"/>
        <v>-40.859010117912597</v>
      </c>
      <c r="G122" s="52">
        <f t="shared" si="3"/>
        <v>-69.947278119471591</v>
      </c>
      <c r="H122" s="61" t="s">
        <v>694</v>
      </c>
    </row>
    <row r="123" spans="1:8" s="2" customFormat="1" ht="36.75" customHeight="1" x14ac:dyDescent="0.25">
      <c r="A123" s="45" t="s">
        <v>11</v>
      </c>
      <c r="B123" s="46" t="s">
        <v>108</v>
      </c>
      <c r="C123" s="47" t="s">
        <v>690</v>
      </c>
      <c r="D123" s="11" t="s">
        <v>277</v>
      </c>
      <c r="E123" s="11" t="s">
        <v>277</v>
      </c>
      <c r="F123" s="19" t="s">
        <v>694</v>
      </c>
      <c r="G123" s="28" t="s">
        <v>694</v>
      </c>
      <c r="H123" s="61" t="s">
        <v>694</v>
      </c>
    </row>
    <row r="124" spans="1:8" s="2" customFormat="1" ht="25.5" x14ac:dyDescent="0.25">
      <c r="A124" s="45" t="s">
        <v>240</v>
      </c>
      <c r="B124" s="62" t="s">
        <v>109</v>
      </c>
      <c r="C124" s="47" t="s">
        <v>690</v>
      </c>
      <c r="D124" s="11" t="s">
        <v>277</v>
      </c>
      <c r="E124" s="11" t="s">
        <v>277</v>
      </c>
      <c r="F124" s="19" t="s">
        <v>694</v>
      </c>
      <c r="G124" s="28" t="s">
        <v>694</v>
      </c>
      <c r="H124" s="61" t="s">
        <v>694</v>
      </c>
    </row>
    <row r="125" spans="1:8" s="2" customFormat="1" ht="25.5" x14ac:dyDescent="0.25">
      <c r="A125" s="45" t="s">
        <v>241</v>
      </c>
      <c r="B125" s="62" t="s">
        <v>110</v>
      </c>
      <c r="C125" s="47" t="s">
        <v>690</v>
      </c>
      <c r="D125" s="11" t="s">
        <v>277</v>
      </c>
      <c r="E125" s="11" t="s">
        <v>277</v>
      </c>
      <c r="F125" s="19" t="s">
        <v>694</v>
      </c>
      <c r="G125" s="28" t="s">
        <v>694</v>
      </c>
      <c r="H125" s="61" t="s">
        <v>694</v>
      </c>
    </row>
    <row r="126" spans="1:8" s="2" customFormat="1" ht="25.5" x14ac:dyDescent="0.25">
      <c r="A126" s="45" t="s">
        <v>242</v>
      </c>
      <c r="B126" s="62" t="s">
        <v>111</v>
      </c>
      <c r="C126" s="47" t="s">
        <v>690</v>
      </c>
      <c r="D126" s="11" t="s">
        <v>277</v>
      </c>
      <c r="E126" s="11" t="s">
        <v>277</v>
      </c>
      <c r="F126" s="19" t="s">
        <v>694</v>
      </c>
      <c r="G126" s="28" t="s">
        <v>694</v>
      </c>
      <c r="H126" s="61" t="s">
        <v>694</v>
      </c>
    </row>
    <row r="127" spans="1:8" s="2" customFormat="1" x14ac:dyDescent="0.25">
      <c r="A127" s="45" t="s">
        <v>12</v>
      </c>
      <c r="B127" s="63" t="s">
        <v>243</v>
      </c>
      <c r="C127" s="47" t="s">
        <v>690</v>
      </c>
      <c r="D127" s="11" t="s">
        <v>277</v>
      </c>
      <c r="E127" s="11" t="s">
        <v>277</v>
      </c>
      <c r="F127" s="19" t="s">
        <v>694</v>
      </c>
      <c r="G127" s="28" t="s">
        <v>694</v>
      </c>
      <c r="H127" s="61" t="s">
        <v>694</v>
      </c>
    </row>
    <row r="128" spans="1:8" s="2" customFormat="1" x14ac:dyDescent="0.25">
      <c r="A128" s="45" t="s">
        <v>13</v>
      </c>
      <c r="B128" s="63" t="s">
        <v>244</v>
      </c>
      <c r="C128" s="47" t="s">
        <v>690</v>
      </c>
      <c r="D128" s="11" t="s">
        <v>277</v>
      </c>
      <c r="E128" s="11" t="s">
        <v>277</v>
      </c>
      <c r="F128" s="19" t="s">
        <v>694</v>
      </c>
      <c r="G128" s="28" t="s">
        <v>694</v>
      </c>
      <c r="H128" s="61" t="s">
        <v>694</v>
      </c>
    </row>
    <row r="129" spans="1:8" s="2" customFormat="1" x14ac:dyDescent="0.25">
      <c r="A129" s="45" t="s">
        <v>14</v>
      </c>
      <c r="B129" s="63" t="s">
        <v>245</v>
      </c>
      <c r="C129" s="47" t="s">
        <v>690</v>
      </c>
      <c r="D129" s="11" t="s">
        <v>277</v>
      </c>
      <c r="E129" s="11" t="s">
        <v>277</v>
      </c>
      <c r="F129" s="19" t="s">
        <v>694</v>
      </c>
      <c r="G129" s="28" t="s">
        <v>694</v>
      </c>
      <c r="H129" s="61" t="s">
        <v>694</v>
      </c>
    </row>
    <row r="130" spans="1:8" s="2" customFormat="1" x14ac:dyDescent="0.25">
      <c r="A130" s="45" t="s">
        <v>246</v>
      </c>
      <c r="B130" s="63" t="s">
        <v>247</v>
      </c>
      <c r="C130" s="47" t="s">
        <v>690</v>
      </c>
      <c r="D130" s="11" t="s">
        <v>277</v>
      </c>
      <c r="E130" s="11" t="s">
        <v>277</v>
      </c>
      <c r="F130" s="19" t="s">
        <v>694</v>
      </c>
      <c r="G130" s="28" t="s">
        <v>694</v>
      </c>
      <c r="H130" s="61" t="s">
        <v>694</v>
      </c>
    </row>
    <row r="131" spans="1:8" s="2" customFormat="1" x14ac:dyDescent="0.25">
      <c r="A131" s="45" t="s">
        <v>248</v>
      </c>
      <c r="B131" s="63" t="s">
        <v>249</v>
      </c>
      <c r="C131" s="47" t="s">
        <v>690</v>
      </c>
      <c r="D131" s="11" t="s">
        <v>277</v>
      </c>
      <c r="E131" s="11" t="s">
        <v>277</v>
      </c>
      <c r="F131" s="19" t="s">
        <v>694</v>
      </c>
      <c r="G131" s="28" t="s">
        <v>694</v>
      </c>
      <c r="H131" s="61" t="s">
        <v>694</v>
      </c>
    </row>
    <row r="132" spans="1:8" s="2" customFormat="1" x14ac:dyDescent="0.25">
      <c r="A132" s="45" t="s">
        <v>250</v>
      </c>
      <c r="B132" s="63" t="s">
        <v>251</v>
      </c>
      <c r="C132" s="47" t="s">
        <v>690</v>
      </c>
      <c r="D132" s="11" t="s">
        <v>277</v>
      </c>
      <c r="E132" s="11" t="s">
        <v>277</v>
      </c>
      <c r="F132" s="19" t="s">
        <v>694</v>
      </c>
      <c r="G132" s="28" t="s">
        <v>694</v>
      </c>
      <c r="H132" s="61" t="s">
        <v>694</v>
      </c>
    </row>
    <row r="133" spans="1:8" s="2" customFormat="1" ht="29.25" customHeight="1" x14ac:dyDescent="0.25">
      <c r="A133" s="45" t="s">
        <v>252</v>
      </c>
      <c r="B133" s="63" t="s">
        <v>122</v>
      </c>
      <c r="C133" s="47" t="s">
        <v>690</v>
      </c>
      <c r="D133" s="11" t="s">
        <v>277</v>
      </c>
      <c r="E133" s="11" t="s">
        <v>277</v>
      </c>
      <c r="F133" s="19" t="s">
        <v>694</v>
      </c>
      <c r="G133" s="28" t="s">
        <v>694</v>
      </c>
      <c r="H133" s="61" t="s">
        <v>694</v>
      </c>
    </row>
    <row r="134" spans="1:8" s="2" customFormat="1" x14ac:dyDescent="0.25">
      <c r="A134" s="45" t="s">
        <v>253</v>
      </c>
      <c r="B134" s="53" t="s">
        <v>254</v>
      </c>
      <c r="C134" s="47" t="s">
        <v>690</v>
      </c>
      <c r="D134" s="11" t="s">
        <v>277</v>
      </c>
      <c r="E134" s="11" t="s">
        <v>277</v>
      </c>
      <c r="F134" s="19" t="s">
        <v>694</v>
      </c>
      <c r="G134" s="28" t="s">
        <v>694</v>
      </c>
      <c r="H134" s="61" t="s">
        <v>694</v>
      </c>
    </row>
    <row r="135" spans="1:8" s="2" customFormat="1" x14ac:dyDescent="0.25">
      <c r="A135" s="45" t="s">
        <v>255</v>
      </c>
      <c r="B135" s="53" t="s">
        <v>49</v>
      </c>
      <c r="C135" s="47" t="s">
        <v>690</v>
      </c>
      <c r="D135" s="11" t="s">
        <v>277</v>
      </c>
      <c r="E135" s="11" t="s">
        <v>277</v>
      </c>
      <c r="F135" s="19" t="s">
        <v>694</v>
      </c>
      <c r="G135" s="28" t="s">
        <v>694</v>
      </c>
      <c r="H135" s="61" t="s">
        <v>694</v>
      </c>
    </row>
    <row r="136" spans="1:8" s="2" customFormat="1" x14ac:dyDescent="0.25">
      <c r="A136" s="45" t="s">
        <v>256</v>
      </c>
      <c r="B136" s="63" t="s">
        <v>257</v>
      </c>
      <c r="C136" s="47" t="s">
        <v>690</v>
      </c>
      <c r="D136" s="11" t="s">
        <v>277</v>
      </c>
      <c r="E136" s="11" t="s">
        <v>277</v>
      </c>
      <c r="F136" s="19" t="s">
        <v>694</v>
      </c>
      <c r="G136" s="28" t="s">
        <v>694</v>
      </c>
      <c r="H136" s="61" t="s">
        <v>694</v>
      </c>
    </row>
    <row r="137" spans="1:8" s="2" customFormat="1" ht="21.75" customHeight="1" x14ac:dyDescent="0.25">
      <c r="A137" s="45" t="s">
        <v>258</v>
      </c>
      <c r="B137" s="77" t="s">
        <v>259</v>
      </c>
      <c r="C137" s="47" t="s">
        <v>690</v>
      </c>
      <c r="D137" s="11">
        <f>D107-D122</f>
        <v>175.01371807144821</v>
      </c>
      <c r="E137" s="11">
        <f>E107-E122</f>
        <v>84.482096773678535</v>
      </c>
      <c r="F137" s="19">
        <f t="shared" si="2"/>
        <v>-90.531621297769675</v>
      </c>
      <c r="G137" s="52">
        <f t="shared" si="3"/>
        <v>-51.728300098630399</v>
      </c>
      <c r="H137" s="61" t="s">
        <v>694</v>
      </c>
    </row>
    <row r="138" spans="1:8" s="2" customFormat="1" ht="23.25" customHeight="1" x14ac:dyDescent="0.25">
      <c r="A138" s="45" t="s">
        <v>15</v>
      </c>
      <c r="B138" s="51" t="s">
        <v>108</v>
      </c>
      <c r="C138" s="47" t="s">
        <v>690</v>
      </c>
      <c r="D138" s="11" t="s">
        <v>277</v>
      </c>
      <c r="E138" s="11" t="s">
        <v>277</v>
      </c>
      <c r="F138" s="19" t="s">
        <v>694</v>
      </c>
      <c r="G138" s="28" t="s">
        <v>694</v>
      </c>
      <c r="H138" s="61" t="s">
        <v>694</v>
      </c>
    </row>
    <row r="139" spans="1:8" s="2" customFormat="1" ht="36" customHeight="1" x14ac:dyDescent="0.25">
      <c r="A139" s="45" t="s">
        <v>260</v>
      </c>
      <c r="B139" s="62" t="s">
        <v>109</v>
      </c>
      <c r="C139" s="47" t="s">
        <v>690</v>
      </c>
      <c r="D139" s="11" t="s">
        <v>277</v>
      </c>
      <c r="E139" s="11" t="s">
        <v>277</v>
      </c>
      <c r="F139" s="19" t="s">
        <v>694</v>
      </c>
      <c r="G139" s="28" t="s">
        <v>694</v>
      </c>
      <c r="H139" s="61" t="s">
        <v>694</v>
      </c>
    </row>
    <row r="140" spans="1:8" s="2" customFormat="1" ht="35.25" customHeight="1" x14ac:dyDescent="0.25">
      <c r="A140" s="45" t="s">
        <v>261</v>
      </c>
      <c r="B140" s="62" t="s">
        <v>110</v>
      </c>
      <c r="C140" s="47" t="s">
        <v>690</v>
      </c>
      <c r="D140" s="11" t="s">
        <v>277</v>
      </c>
      <c r="E140" s="11" t="s">
        <v>277</v>
      </c>
      <c r="F140" s="19" t="s">
        <v>694</v>
      </c>
      <c r="G140" s="28" t="s">
        <v>694</v>
      </c>
      <c r="H140" s="61" t="s">
        <v>694</v>
      </c>
    </row>
    <row r="141" spans="1:8" s="2" customFormat="1" ht="31.5" customHeight="1" x14ac:dyDescent="0.25">
      <c r="A141" s="45" t="s">
        <v>262</v>
      </c>
      <c r="B141" s="62" t="s">
        <v>111</v>
      </c>
      <c r="C141" s="47" t="s">
        <v>690</v>
      </c>
      <c r="D141" s="11" t="s">
        <v>277</v>
      </c>
      <c r="E141" s="11" t="s">
        <v>277</v>
      </c>
      <c r="F141" s="19" t="s">
        <v>694</v>
      </c>
      <c r="G141" s="28" t="s">
        <v>694</v>
      </c>
      <c r="H141" s="61" t="s">
        <v>694</v>
      </c>
    </row>
    <row r="142" spans="1:8" s="2" customFormat="1" x14ac:dyDescent="0.25">
      <c r="A142" s="45" t="s">
        <v>16</v>
      </c>
      <c r="B142" s="51" t="s">
        <v>112</v>
      </c>
      <c r="C142" s="47" t="s">
        <v>690</v>
      </c>
      <c r="D142" s="11" t="s">
        <v>277</v>
      </c>
      <c r="E142" s="11" t="s">
        <v>277</v>
      </c>
      <c r="F142" s="19" t="s">
        <v>694</v>
      </c>
      <c r="G142" s="28" t="s">
        <v>694</v>
      </c>
      <c r="H142" s="61" t="s">
        <v>694</v>
      </c>
    </row>
    <row r="143" spans="1:8" s="2" customFormat="1" x14ac:dyDescent="0.25">
      <c r="A143" s="45" t="s">
        <v>17</v>
      </c>
      <c r="B143" s="51" t="s">
        <v>113</v>
      </c>
      <c r="C143" s="47" t="s">
        <v>690</v>
      </c>
      <c r="D143" s="11" t="s">
        <v>277</v>
      </c>
      <c r="E143" s="11" t="s">
        <v>277</v>
      </c>
      <c r="F143" s="19" t="s">
        <v>694</v>
      </c>
      <c r="G143" s="28" t="s">
        <v>694</v>
      </c>
      <c r="H143" s="61" t="s">
        <v>694</v>
      </c>
    </row>
    <row r="144" spans="1:8" s="2" customFormat="1" x14ac:dyDescent="0.25">
      <c r="A144" s="45" t="s">
        <v>18</v>
      </c>
      <c r="B144" s="51" t="s">
        <v>114</v>
      </c>
      <c r="C144" s="47" t="s">
        <v>690</v>
      </c>
      <c r="D144" s="11" t="s">
        <v>277</v>
      </c>
      <c r="E144" s="11" t="s">
        <v>277</v>
      </c>
      <c r="F144" s="19" t="s">
        <v>694</v>
      </c>
      <c r="G144" s="28" t="s">
        <v>694</v>
      </c>
      <c r="H144" s="61" t="s">
        <v>694</v>
      </c>
    </row>
    <row r="145" spans="1:8" s="2" customFormat="1" x14ac:dyDescent="0.25">
      <c r="A145" s="45" t="s">
        <v>263</v>
      </c>
      <c r="B145" s="50" t="s">
        <v>116</v>
      </c>
      <c r="C145" s="47" t="s">
        <v>690</v>
      </c>
      <c r="D145" s="11" t="s">
        <v>277</v>
      </c>
      <c r="E145" s="11" t="s">
        <v>277</v>
      </c>
      <c r="F145" s="19" t="s">
        <v>694</v>
      </c>
      <c r="G145" s="28" t="s">
        <v>694</v>
      </c>
      <c r="H145" s="61" t="s">
        <v>694</v>
      </c>
    </row>
    <row r="146" spans="1:8" s="2" customFormat="1" x14ac:dyDescent="0.25">
      <c r="A146" s="45" t="s">
        <v>264</v>
      </c>
      <c r="B146" s="51" t="s">
        <v>118</v>
      </c>
      <c r="C146" s="47" t="s">
        <v>690</v>
      </c>
      <c r="D146" s="11" t="s">
        <v>277</v>
      </c>
      <c r="E146" s="11" t="s">
        <v>277</v>
      </c>
      <c r="F146" s="19" t="s">
        <v>694</v>
      </c>
      <c r="G146" s="28" t="s">
        <v>694</v>
      </c>
      <c r="H146" s="61" t="s">
        <v>694</v>
      </c>
    </row>
    <row r="147" spans="1:8" s="2" customFormat="1" x14ac:dyDescent="0.25">
      <c r="A147" s="45" t="s">
        <v>265</v>
      </c>
      <c r="B147" s="51" t="s">
        <v>120</v>
      </c>
      <c r="C147" s="47" t="s">
        <v>690</v>
      </c>
      <c r="D147" s="11" t="s">
        <v>277</v>
      </c>
      <c r="E147" s="11" t="s">
        <v>277</v>
      </c>
      <c r="F147" s="19" t="s">
        <v>694</v>
      </c>
      <c r="G147" s="28" t="s">
        <v>694</v>
      </c>
      <c r="H147" s="61" t="s">
        <v>694</v>
      </c>
    </row>
    <row r="148" spans="1:8" s="2" customFormat="1" ht="25.5" x14ac:dyDescent="0.25">
      <c r="A148" s="45" t="s">
        <v>266</v>
      </c>
      <c r="B148" s="50" t="s">
        <v>122</v>
      </c>
      <c r="C148" s="47" t="s">
        <v>690</v>
      </c>
      <c r="D148" s="11" t="s">
        <v>277</v>
      </c>
      <c r="E148" s="11" t="s">
        <v>277</v>
      </c>
      <c r="F148" s="19" t="s">
        <v>694</v>
      </c>
      <c r="G148" s="28" t="s">
        <v>694</v>
      </c>
      <c r="H148" s="61" t="s">
        <v>694</v>
      </c>
    </row>
    <row r="149" spans="1:8" s="2" customFormat="1" x14ac:dyDescent="0.25">
      <c r="A149" s="45" t="s">
        <v>267</v>
      </c>
      <c r="B149" s="53" t="s">
        <v>48</v>
      </c>
      <c r="C149" s="47" t="s">
        <v>690</v>
      </c>
      <c r="D149" s="11" t="s">
        <v>277</v>
      </c>
      <c r="E149" s="11" t="s">
        <v>277</v>
      </c>
      <c r="F149" s="19" t="s">
        <v>694</v>
      </c>
      <c r="G149" s="28" t="s">
        <v>694</v>
      </c>
      <c r="H149" s="61" t="s">
        <v>694</v>
      </c>
    </row>
    <row r="150" spans="1:8" s="2" customFormat="1" x14ac:dyDescent="0.25">
      <c r="A150" s="45" t="s">
        <v>268</v>
      </c>
      <c r="B150" s="53" t="s">
        <v>49</v>
      </c>
      <c r="C150" s="47" t="s">
        <v>690</v>
      </c>
      <c r="D150" s="11" t="s">
        <v>277</v>
      </c>
      <c r="E150" s="11" t="s">
        <v>277</v>
      </c>
      <c r="F150" s="19" t="s">
        <v>694</v>
      </c>
      <c r="G150" s="28" t="s">
        <v>694</v>
      </c>
      <c r="H150" s="61" t="s">
        <v>694</v>
      </c>
    </row>
    <row r="151" spans="1:8" s="2" customFormat="1" x14ac:dyDescent="0.25">
      <c r="A151" s="45" t="s">
        <v>269</v>
      </c>
      <c r="B151" s="51" t="s">
        <v>126</v>
      </c>
      <c r="C151" s="47" t="s">
        <v>690</v>
      </c>
      <c r="D151" s="11" t="s">
        <v>277</v>
      </c>
      <c r="E151" s="11" t="s">
        <v>277</v>
      </c>
      <c r="F151" s="19" t="s">
        <v>694</v>
      </c>
      <c r="G151" s="28" t="s">
        <v>694</v>
      </c>
      <c r="H151" s="61" t="s">
        <v>694</v>
      </c>
    </row>
    <row r="152" spans="1:8" s="2" customFormat="1" x14ac:dyDescent="0.25">
      <c r="A152" s="45" t="s">
        <v>270</v>
      </c>
      <c r="B152" s="77" t="s">
        <v>271</v>
      </c>
      <c r="C152" s="47" t="s">
        <v>690</v>
      </c>
      <c r="D152" s="11" t="s">
        <v>277</v>
      </c>
      <c r="E152" s="11" t="s">
        <v>277</v>
      </c>
      <c r="F152" s="19" t="s">
        <v>694</v>
      </c>
      <c r="G152" s="28" t="s">
        <v>694</v>
      </c>
      <c r="H152" s="61" t="s">
        <v>694</v>
      </c>
    </row>
    <row r="153" spans="1:8" s="2" customFormat="1" x14ac:dyDescent="0.25">
      <c r="A153" s="45" t="s">
        <v>19</v>
      </c>
      <c r="B153" s="63" t="s">
        <v>272</v>
      </c>
      <c r="C153" s="47" t="s">
        <v>690</v>
      </c>
      <c r="D153" s="11" t="s">
        <v>277</v>
      </c>
      <c r="E153" s="11" t="s">
        <v>277</v>
      </c>
      <c r="F153" s="19" t="s">
        <v>694</v>
      </c>
      <c r="G153" s="28" t="s">
        <v>694</v>
      </c>
      <c r="H153" s="61" t="s">
        <v>694</v>
      </c>
    </row>
    <row r="154" spans="1:8" s="2" customFormat="1" x14ac:dyDescent="0.25">
      <c r="A154" s="45" t="s">
        <v>20</v>
      </c>
      <c r="B154" s="63" t="s">
        <v>273</v>
      </c>
      <c r="C154" s="47" t="s">
        <v>690</v>
      </c>
      <c r="D154" s="11" t="s">
        <v>277</v>
      </c>
      <c r="E154" s="11" t="s">
        <v>277</v>
      </c>
      <c r="F154" s="19" t="s">
        <v>694</v>
      </c>
      <c r="G154" s="28" t="s">
        <v>694</v>
      </c>
      <c r="H154" s="61" t="s">
        <v>694</v>
      </c>
    </row>
    <row r="155" spans="1:8" s="2" customFormat="1" x14ac:dyDescent="0.25">
      <c r="A155" s="45" t="s">
        <v>21</v>
      </c>
      <c r="B155" s="63" t="s">
        <v>274</v>
      </c>
      <c r="C155" s="47" t="s">
        <v>690</v>
      </c>
      <c r="D155" s="11" t="s">
        <v>277</v>
      </c>
      <c r="E155" s="11" t="s">
        <v>277</v>
      </c>
      <c r="F155" s="19" t="s">
        <v>694</v>
      </c>
      <c r="G155" s="28" t="s">
        <v>694</v>
      </c>
      <c r="H155" s="61" t="s">
        <v>694</v>
      </c>
    </row>
    <row r="156" spans="1:8" s="2" customFormat="1" ht="16.5" thickBot="1" x14ac:dyDescent="0.3">
      <c r="A156" s="75" t="s">
        <v>22</v>
      </c>
      <c r="B156" s="63" t="s">
        <v>275</v>
      </c>
      <c r="C156" s="54" t="s">
        <v>690</v>
      </c>
      <c r="D156" s="13" t="s">
        <v>277</v>
      </c>
      <c r="E156" s="13" t="s">
        <v>277</v>
      </c>
      <c r="F156" s="56" t="s">
        <v>694</v>
      </c>
      <c r="G156" s="69" t="s">
        <v>694</v>
      </c>
      <c r="H156" s="58" t="s">
        <v>694</v>
      </c>
    </row>
    <row r="157" spans="1:8" s="2" customFormat="1" x14ac:dyDescent="0.25">
      <c r="A157" s="70" t="s">
        <v>276</v>
      </c>
      <c r="B157" s="59" t="s">
        <v>179</v>
      </c>
      <c r="C157" s="40" t="s">
        <v>277</v>
      </c>
      <c r="D157" s="10" t="s">
        <v>277</v>
      </c>
      <c r="E157" s="20"/>
      <c r="F157" s="20" t="s">
        <v>694</v>
      </c>
      <c r="G157" s="78" t="s">
        <v>694</v>
      </c>
      <c r="H157" s="61" t="s">
        <v>694</v>
      </c>
    </row>
    <row r="158" spans="1:8" s="2" customFormat="1" ht="25.5" x14ac:dyDescent="0.25">
      <c r="A158" s="45" t="s">
        <v>23</v>
      </c>
      <c r="B158" s="63" t="s">
        <v>278</v>
      </c>
      <c r="C158" s="47" t="s">
        <v>690</v>
      </c>
      <c r="D158" s="11">
        <f>D107+D103+D67</f>
        <v>496.2501114456478</v>
      </c>
      <c r="E158" s="11">
        <f>E107+E103+E67</f>
        <v>233.83793426367853</v>
      </c>
      <c r="F158" s="19">
        <f t="shared" ref="F158" si="4">E158-D158</f>
        <v>-262.41217718196924</v>
      </c>
      <c r="G158" s="52">
        <f t="shared" ref="G158" si="5">F158/D158*100</f>
        <v>-52.879016272162616</v>
      </c>
      <c r="H158" s="49" t="s">
        <v>694</v>
      </c>
    </row>
    <row r="159" spans="1:8" s="2" customFormat="1" x14ac:dyDescent="0.25">
      <c r="A159" s="45" t="s">
        <v>24</v>
      </c>
      <c r="B159" s="63" t="s">
        <v>279</v>
      </c>
      <c r="C159" s="47" t="s">
        <v>690</v>
      </c>
      <c r="D159" s="11" t="s">
        <v>277</v>
      </c>
      <c r="E159" s="11" t="s">
        <v>277</v>
      </c>
      <c r="F159" s="19" t="s">
        <v>694</v>
      </c>
      <c r="G159" s="28" t="s">
        <v>694</v>
      </c>
      <c r="H159" s="49" t="s">
        <v>694</v>
      </c>
    </row>
    <row r="160" spans="1:8" s="2" customFormat="1" x14ac:dyDescent="0.25">
      <c r="A160" s="45" t="s">
        <v>280</v>
      </c>
      <c r="B160" s="62" t="s">
        <v>281</v>
      </c>
      <c r="C160" s="47" t="s">
        <v>690</v>
      </c>
      <c r="D160" s="11" t="s">
        <v>277</v>
      </c>
      <c r="E160" s="11" t="s">
        <v>277</v>
      </c>
      <c r="F160" s="19" t="s">
        <v>694</v>
      </c>
      <c r="G160" s="28" t="s">
        <v>694</v>
      </c>
      <c r="H160" s="49" t="s">
        <v>694</v>
      </c>
    </row>
    <row r="161" spans="1:8" s="2" customFormat="1" x14ac:dyDescent="0.25">
      <c r="A161" s="45" t="s">
        <v>25</v>
      </c>
      <c r="B161" s="63" t="s">
        <v>282</v>
      </c>
      <c r="C161" s="47" t="s">
        <v>690</v>
      </c>
      <c r="D161" s="11" t="s">
        <v>277</v>
      </c>
      <c r="E161" s="11" t="s">
        <v>277</v>
      </c>
      <c r="F161" s="19" t="s">
        <v>694</v>
      </c>
      <c r="G161" s="28" t="s">
        <v>694</v>
      </c>
      <c r="H161" s="49" t="s">
        <v>694</v>
      </c>
    </row>
    <row r="162" spans="1:8" s="2" customFormat="1" x14ac:dyDescent="0.25">
      <c r="A162" s="66" t="s">
        <v>283</v>
      </c>
      <c r="B162" s="62" t="s">
        <v>284</v>
      </c>
      <c r="C162" s="47" t="s">
        <v>690</v>
      </c>
      <c r="D162" s="11" t="s">
        <v>277</v>
      </c>
      <c r="E162" s="11" t="s">
        <v>277</v>
      </c>
      <c r="F162" s="19" t="s">
        <v>694</v>
      </c>
      <c r="G162" s="28" t="s">
        <v>694</v>
      </c>
      <c r="H162" s="49" t="s">
        <v>694</v>
      </c>
    </row>
    <row r="163" spans="1:8" s="2" customFormat="1" ht="39.75" customHeight="1" thickBot="1" x14ac:dyDescent="0.3">
      <c r="A163" s="75" t="s">
        <v>26</v>
      </c>
      <c r="B163" s="79" t="s">
        <v>285</v>
      </c>
      <c r="C163" s="54" t="s">
        <v>277</v>
      </c>
      <c r="D163" s="13" t="s">
        <v>277</v>
      </c>
      <c r="E163" s="13" t="s">
        <v>277</v>
      </c>
      <c r="F163" s="56" t="s">
        <v>694</v>
      </c>
      <c r="G163" s="69" t="s">
        <v>694</v>
      </c>
      <c r="H163" s="58" t="s">
        <v>694</v>
      </c>
    </row>
    <row r="164" spans="1:8" s="2" customFormat="1" ht="16.5" thickBot="1" x14ac:dyDescent="0.3">
      <c r="A164" s="130" t="s">
        <v>286</v>
      </c>
      <c r="B164" s="131"/>
      <c r="C164" s="131"/>
      <c r="D164" s="133"/>
      <c r="E164" s="133"/>
      <c r="F164" s="133"/>
      <c r="G164" s="133"/>
      <c r="H164" s="134"/>
    </row>
    <row r="165" spans="1:8" s="2" customFormat="1" x14ac:dyDescent="0.25">
      <c r="A165" s="38" t="s">
        <v>287</v>
      </c>
      <c r="B165" s="39" t="s">
        <v>288</v>
      </c>
      <c r="C165" s="47" t="s">
        <v>690</v>
      </c>
      <c r="D165" s="21">
        <f>D166+D170+D171+D173+D174+D175+D176+D179+D182</f>
        <v>1360.6</v>
      </c>
      <c r="E165" s="21">
        <f>E166+E170+E171+E173+E174+E175+E176+E179+E182</f>
        <v>1054.3999999999999</v>
      </c>
      <c r="F165" s="20">
        <f t="shared" ref="F165:F228" si="6">E165-D165</f>
        <v>-306.20000000000005</v>
      </c>
      <c r="G165" s="78">
        <f t="shared" ref="G165:G213" si="7">F165/D165*100</f>
        <v>-22.504777304130535</v>
      </c>
      <c r="H165" s="80" t="s">
        <v>694</v>
      </c>
    </row>
    <row r="166" spans="1:8" s="2" customFormat="1" x14ac:dyDescent="0.25">
      <c r="A166" s="45" t="s">
        <v>27</v>
      </c>
      <c r="B166" s="51" t="s">
        <v>108</v>
      </c>
      <c r="C166" s="47" t="s">
        <v>690</v>
      </c>
      <c r="D166" s="22">
        <v>0</v>
      </c>
      <c r="E166" s="22">
        <v>0</v>
      </c>
      <c r="F166" s="20">
        <f t="shared" si="6"/>
        <v>0</v>
      </c>
      <c r="G166" s="78">
        <v>0</v>
      </c>
      <c r="H166" s="80" t="s">
        <v>694</v>
      </c>
    </row>
    <row r="167" spans="1:8" s="2" customFormat="1" ht="25.5" x14ac:dyDescent="0.25">
      <c r="A167" s="45" t="s">
        <v>289</v>
      </c>
      <c r="B167" s="62" t="s">
        <v>109</v>
      </c>
      <c r="C167" s="47" t="s">
        <v>690</v>
      </c>
      <c r="D167" s="22">
        <v>0</v>
      </c>
      <c r="E167" s="22">
        <v>0</v>
      </c>
      <c r="F167" s="20">
        <f t="shared" si="6"/>
        <v>0</v>
      </c>
      <c r="G167" s="78">
        <v>0</v>
      </c>
      <c r="H167" s="80" t="s">
        <v>694</v>
      </c>
    </row>
    <row r="168" spans="1:8" s="2" customFormat="1" ht="25.5" x14ac:dyDescent="0.25">
      <c r="A168" s="45" t="s">
        <v>290</v>
      </c>
      <c r="B168" s="62" t="s">
        <v>110</v>
      </c>
      <c r="C168" s="47" t="s">
        <v>690</v>
      </c>
      <c r="D168" s="22">
        <v>0</v>
      </c>
      <c r="E168" s="22">
        <v>0</v>
      </c>
      <c r="F168" s="20">
        <f t="shared" si="6"/>
        <v>0</v>
      </c>
      <c r="G168" s="78">
        <v>0</v>
      </c>
      <c r="H168" s="80" t="s">
        <v>694</v>
      </c>
    </row>
    <row r="169" spans="1:8" s="2" customFormat="1" ht="25.5" x14ac:dyDescent="0.25">
      <c r="A169" s="45" t="s">
        <v>291</v>
      </c>
      <c r="B169" s="62" t="s">
        <v>111</v>
      </c>
      <c r="C169" s="47" t="s">
        <v>690</v>
      </c>
      <c r="D169" s="22">
        <v>0</v>
      </c>
      <c r="E169" s="22">
        <v>0</v>
      </c>
      <c r="F169" s="20">
        <f t="shared" si="6"/>
        <v>0</v>
      </c>
      <c r="G169" s="78">
        <v>0</v>
      </c>
      <c r="H169" s="80" t="s">
        <v>694</v>
      </c>
    </row>
    <row r="170" spans="1:8" s="2" customFormat="1" x14ac:dyDescent="0.25">
      <c r="A170" s="45" t="s">
        <v>28</v>
      </c>
      <c r="B170" s="51" t="s">
        <v>112</v>
      </c>
      <c r="C170" s="47" t="s">
        <v>690</v>
      </c>
      <c r="D170" s="22">
        <v>0</v>
      </c>
      <c r="E170" s="22">
        <v>0</v>
      </c>
      <c r="F170" s="20">
        <f t="shared" si="6"/>
        <v>0</v>
      </c>
      <c r="G170" s="78">
        <v>0</v>
      </c>
      <c r="H170" s="80" t="s">
        <v>694</v>
      </c>
    </row>
    <row r="171" spans="1:8" s="2" customFormat="1" x14ac:dyDescent="0.25">
      <c r="A171" s="45" t="s">
        <v>29</v>
      </c>
      <c r="B171" s="51" t="s">
        <v>113</v>
      </c>
      <c r="C171" s="47" t="s">
        <v>690</v>
      </c>
      <c r="D171" s="22">
        <v>1107.31</v>
      </c>
      <c r="E171" s="22">
        <v>928.88</v>
      </c>
      <c r="F171" s="20">
        <f t="shared" si="6"/>
        <v>-178.42999999999995</v>
      </c>
      <c r="G171" s="78">
        <f t="shared" si="7"/>
        <v>-16.113825396682046</v>
      </c>
      <c r="H171" s="80" t="s">
        <v>694</v>
      </c>
    </row>
    <row r="172" spans="1:8" s="2" customFormat="1" x14ac:dyDescent="0.25">
      <c r="A172" s="45" t="s">
        <v>30</v>
      </c>
      <c r="B172" s="51" t="s">
        <v>114</v>
      </c>
      <c r="C172" s="47" t="s">
        <v>690</v>
      </c>
      <c r="D172" s="22">
        <v>0</v>
      </c>
      <c r="E172" s="113">
        <v>0</v>
      </c>
      <c r="F172" s="20">
        <f t="shared" si="6"/>
        <v>0</v>
      </c>
      <c r="G172" s="78">
        <v>0</v>
      </c>
      <c r="H172" s="80" t="s">
        <v>694</v>
      </c>
    </row>
    <row r="173" spans="1:8" s="2" customFormat="1" x14ac:dyDescent="0.25">
      <c r="A173" s="45" t="s">
        <v>292</v>
      </c>
      <c r="B173" s="51" t="s">
        <v>116</v>
      </c>
      <c r="C173" s="47" t="s">
        <v>690</v>
      </c>
      <c r="D173" s="22">
        <v>83.84</v>
      </c>
      <c r="E173" s="22">
        <v>34.729999999999997</v>
      </c>
      <c r="F173" s="20">
        <f t="shared" si="6"/>
        <v>-49.110000000000007</v>
      </c>
      <c r="G173" s="78">
        <f t="shared" si="7"/>
        <v>-58.575858778625957</v>
      </c>
      <c r="H173" s="80" t="s">
        <v>694</v>
      </c>
    </row>
    <row r="174" spans="1:8" s="2" customFormat="1" x14ac:dyDescent="0.25">
      <c r="A174" s="45" t="s">
        <v>293</v>
      </c>
      <c r="B174" s="51" t="s">
        <v>118</v>
      </c>
      <c r="C174" s="47" t="s">
        <v>690</v>
      </c>
      <c r="D174" s="22">
        <v>147.31</v>
      </c>
      <c r="E174" s="22">
        <v>69.459999999999994</v>
      </c>
      <c r="F174" s="20">
        <f t="shared" si="6"/>
        <v>-77.850000000000009</v>
      </c>
      <c r="G174" s="78">
        <f t="shared" si="7"/>
        <v>-52.847736066797914</v>
      </c>
      <c r="H174" s="80" t="s">
        <v>694</v>
      </c>
    </row>
    <row r="175" spans="1:8" s="2" customFormat="1" x14ac:dyDescent="0.25">
      <c r="A175" s="45" t="s">
        <v>294</v>
      </c>
      <c r="B175" s="51" t="s">
        <v>120</v>
      </c>
      <c r="C175" s="47" t="s">
        <v>690</v>
      </c>
      <c r="D175" s="22">
        <v>0</v>
      </c>
      <c r="E175" s="113">
        <v>0</v>
      </c>
      <c r="F175" s="20">
        <f t="shared" si="6"/>
        <v>0</v>
      </c>
      <c r="G175" s="78">
        <v>0</v>
      </c>
      <c r="H175" s="80" t="s">
        <v>694</v>
      </c>
    </row>
    <row r="176" spans="1:8" s="2" customFormat="1" ht="33" customHeight="1" x14ac:dyDescent="0.25">
      <c r="A176" s="45" t="s">
        <v>295</v>
      </c>
      <c r="B176" s="50" t="s">
        <v>122</v>
      </c>
      <c r="C176" s="47" t="s">
        <v>690</v>
      </c>
      <c r="D176" s="22">
        <v>0</v>
      </c>
      <c r="E176" s="113">
        <v>0</v>
      </c>
      <c r="F176" s="20">
        <f t="shared" si="6"/>
        <v>0</v>
      </c>
      <c r="G176" s="78">
        <v>0</v>
      </c>
      <c r="H176" s="80" t="s">
        <v>694</v>
      </c>
    </row>
    <row r="177" spans="1:8" s="2" customFormat="1" x14ac:dyDescent="0.25">
      <c r="A177" s="45" t="s">
        <v>296</v>
      </c>
      <c r="B177" s="53" t="s">
        <v>48</v>
      </c>
      <c r="C177" s="47" t="s">
        <v>690</v>
      </c>
      <c r="D177" s="22">
        <v>0</v>
      </c>
      <c r="E177" s="113">
        <v>0</v>
      </c>
      <c r="F177" s="20">
        <f t="shared" si="6"/>
        <v>0</v>
      </c>
      <c r="G177" s="78">
        <v>0</v>
      </c>
      <c r="H177" s="80" t="s">
        <v>694</v>
      </c>
    </row>
    <row r="178" spans="1:8" s="2" customFormat="1" x14ac:dyDescent="0.25">
      <c r="A178" s="45" t="s">
        <v>297</v>
      </c>
      <c r="B178" s="53" t="s">
        <v>49</v>
      </c>
      <c r="C178" s="47" t="s">
        <v>690</v>
      </c>
      <c r="D178" s="22">
        <v>0</v>
      </c>
      <c r="E178" s="113">
        <v>0</v>
      </c>
      <c r="F178" s="20">
        <f t="shared" si="6"/>
        <v>0</v>
      </c>
      <c r="G178" s="78">
        <v>0</v>
      </c>
      <c r="H178" s="80" t="s">
        <v>694</v>
      </c>
    </row>
    <row r="179" spans="1:8" s="2" customFormat="1" ht="37.5" customHeight="1" x14ac:dyDescent="0.25">
      <c r="A179" s="45" t="s">
        <v>298</v>
      </c>
      <c r="B179" s="63" t="s">
        <v>299</v>
      </c>
      <c r="C179" s="47" t="s">
        <v>690</v>
      </c>
      <c r="D179" s="22">
        <v>0</v>
      </c>
      <c r="E179" s="113">
        <v>0</v>
      </c>
      <c r="F179" s="20">
        <f t="shared" si="6"/>
        <v>0</v>
      </c>
      <c r="G179" s="78">
        <v>0</v>
      </c>
      <c r="H179" s="80" t="s">
        <v>694</v>
      </c>
    </row>
    <row r="180" spans="1:8" s="2" customFormat="1" x14ac:dyDescent="0.25">
      <c r="A180" s="45" t="s">
        <v>300</v>
      </c>
      <c r="B180" s="62" t="s">
        <v>301</v>
      </c>
      <c r="C180" s="47" t="s">
        <v>690</v>
      </c>
      <c r="D180" s="22">
        <v>0</v>
      </c>
      <c r="E180" s="113">
        <v>0</v>
      </c>
      <c r="F180" s="20">
        <f t="shared" si="6"/>
        <v>0</v>
      </c>
      <c r="G180" s="78">
        <v>0</v>
      </c>
      <c r="H180" s="80" t="s">
        <v>694</v>
      </c>
    </row>
    <row r="181" spans="1:8" s="2" customFormat="1" x14ac:dyDescent="0.25">
      <c r="A181" s="45" t="s">
        <v>302</v>
      </c>
      <c r="B181" s="62" t="s">
        <v>303</v>
      </c>
      <c r="C181" s="47" t="s">
        <v>690</v>
      </c>
      <c r="D181" s="22">
        <v>0</v>
      </c>
      <c r="E181" s="113">
        <v>0</v>
      </c>
      <c r="F181" s="20">
        <f t="shared" si="6"/>
        <v>0</v>
      </c>
      <c r="G181" s="78">
        <v>0</v>
      </c>
      <c r="H181" s="80" t="s">
        <v>694</v>
      </c>
    </row>
    <row r="182" spans="1:8" s="2" customFormat="1" x14ac:dyDescent="0.25">
      <c r="A182" s="45" t="s">
        <v>304</v>
      </c>
      <c r="B182" s="51" t="s">
        <v>126</v>
      </c>
      <c r="C182" s="47" t="s">
        <v>690</v>
      </c>
      <c r="D182" s="22">
        <v>22.14</v>
      </c>
      <c r="E182" s="22">
        <v>21.33</v>
      </c>
      <c r="F182" s="20">
        <f t="shared" si="6"/>
        <v>-0.81000000000000227</v>
      </c>
      <c r="G182" s="78">
        <f t="shared" si="7"/>
        <v>-3.658536585365864</v>
      </c>
      <c r="H182" s="80" t="s">
        <v>694</v>
      </c>
    </row>
    <row r="183" spans="1:8" s="2" customFormat="1" x14ac:dyDescent="0.25">
      <c r="A183" s="45" t="s">
        <v>305</v>
      </c>
      <c r="B183" s="77" t="s">
        <v>306</v>
      </c>
      <c r="C183" s="47" t="s">
        <v>690</v>
      </c>
      <c r="D183" s="22">
        <f>D184+D185+D189+D190+D191+D192+D193+D194+D196+D197+D198+D199+D200</f>
        <v>975.98</v>
      </c>
      <c r="E183" s="22">
        <f>E184+E185+E189+E190+E191+E192+E193+E194+E196+E197+E198+E199+E200</f>
        <v>897.71</v>
      </c>
      <c r="F183" s="20">
        <f t="shared" si="6"/>
        <v>-78.269999999999982</v>
      </c>
      <c r="G183" s="78">
        <f t="shared" si="7"/>
        <v>-8.0196315498268387</v>
      </c>
      <c r="H183" s="80" t="s">
        <v>694</v>
      </c>
    </row>
    <row r="184" spans="1:8" s="2" customFormat="1" x14ac:dyDescent="0.25">
      <c r="A184" s="45" t="s">
        <v>307</v>
      </c>
      <c r="B184" s="63" t="s">
        <v>308</v>
      </c>
      <c r="C184" s="47" t="s">
        <v>690</v>
      </c>
      <c r="D184" s="22">
        <v>0</v>
      </c>
      <c r="E184" s="22">
        <v>6</v>
      </c>
      <c r="F184" s="20">
        <f t="shared" si="6"/>
        <v>6</v>
      </c>
      <c r="G184" s="78">
        <v>0</v>
      </c>
      <c r="H184" s="80" t="s">
        <v>694</v>
      </c>
    </row>
    <row r="185" spans="1:8" s="2" customFormat="1" x14ac:dyDescent="0.25">
      <c r="A185" s="45" t="s">
        <v>309</v>
      </c>
      <c r="B185" s="63" t="s">
        <v>310</v>
      </c>
      <c r="C185" s="47" t="s">
        <v>690</v>
      </c>
      <c r="D185" s="22">
        <v>0</v>
      </c>
      <c r="E185" s="22">
        <v>452.14</v>
      </c>
      <c r="F185" s="20">
        <f t="shared" si="6"/>
        <v>452.14</v>
      </c>
      <c r="G185" s="78">
        <v>0</v>
      </c>
      <c r="H185" s="80" t="s">
        <v>694</v>
      </c>
    </row>
    <row r="186" spans="1:8" s="2" customFormat="1" x14ac:dyDescent="0.25">
      <c r="A186" s="45" t="s">
        <v>311</v>
      </c>
      <c r="B186" s="62" t="s">
        <v>312</v>
      </c>
      <c r="C186" s="47" t="s">
        <v>690</v>
      </c>
      <c r="D186" s="22">
        <v>0</v>
      </c>
      <c r="E186" s="113">
        <v>0</v>
      </c>
      <c r="F186" s="20">
        <f t="shared" si="6"/>
        <v>0</v>
      </c>
      <c r="G186" s="78">
        <v>0</v>
      </c>
      <c r="H186" s="80" t="s">
        <v>694</v>
      </c>
    </row>
    <row r="187" spans="1:8" s="2" customFormat="1" x14ac:dyDescent="0.25">
      <c r="A187" s="45" t="s">
        <v>313</v>
      </c>
      <c r="B187" s="62" t="s">
        <v>314</v>
      </c>
      <c r="C187" s="47" t="s">
        <v>690</v>
      </c>
      <c r="D187" s="22">
        <v>0</v>
      </c>
      <c r="E187" s="113">
        <v>0</v>
      </c>
      <c r="F187" s="20">
        <f t="shared" si="6"/>
        <v>0</v>
      </c>
      <c r="G187" s="78">
        <v>0</v>
      </c>
      <c r="H187" s="80" t="s">
        <v>694</v>
      </c>
    </row>
    <row r="188" spans="1:8" s="2" customFormat="1" x14ac:dyDescent="0.25">
      <c r="A188" s="45" t="s">
        <v>315</v>
      </c>
      <c r="B188" s="62" t="s">
        <v>316</v>
      </c>
      <c r="C188" s="47" t="s">
        <v>690</v>
      </c>
      <c r="D188" s="22">
        <v>0</v>
      </c>
      <c r="E188" s="22">
        <f>E185</f>
        <v>452.14</v>
      </c>
      <c r="F188" s="20">
        <f t="shared" si="6"/>
        <v>452.14</v>
      </c>
      <c r="G188" s="78">
        <v>0</v>
      </c>
      <c r="H188" s="80" t="s">
        <v>694</v>
      </c>
    </row>
    <row r="189" spans="1:8" s="2" customFormat="1" ht="25.5" x14ac:dyDescent="0.25">
      <c r="A189" s="45" t="s">
        <v>317</v>
      </c>
      <c r="B189" s="63" t="s">
        <v>318</v>
      </c>
      <c r="C189" s="47" t="s">
        <v>690</v>
      </c>
      <c r="D189" s="22">
        <v>27.76</v>
      </c>
      <c r="E189" s="113"/>
      <c r="F189" s="20">
        <f t="shared" si="6"/>
        <v>-27.76</v>
      </c>
      <c r="G189" s="78">
        <v>0</v>
      </c>
      <c r="H189" s="80" t="s">
        <v>694</v>
      </c>
    </row>
    <row r="190" spans="1:8" s="2" customFormat="1" x14ac:dyDescent="0.25">
      <c r="A190" s="45" t="s">
        <v>319</v>
      </c>
      <c r="B190" s="63" t="s">
        <v>320</v>
      </c>
      <c r="C190" s="47" t="s">
        <v>690</v>
      </c>
      <c r="D190" s="22">
        <v>0</v>
      </c>
      <c r="E190" s="113">
        <v>0</v>
      </c>
      <c r="F190" s="20">
        <f t="shared" si="6"/>
        <v>0</v>
      </c>
      <c r="G190" s="78">
        <v>0</v>
      </c>
      <c r="H190" s="80" t="s">
        <v>694</v>
      </c>
    </row>
    <row r="191" spans="1:8" s="2" customFormat="1" x14ac:dyDescent="0.25">
      <c r="A191" s="45" t="s">
        <v>321</v>
      </c>
      <c r="B191" s="63" t="s">
        <v>322</v>
      </c>
      <c r="C191" s="47" t="s">
        <v>690</v>
      </c>
      <c r="D191" s="22">
        <v>0</v>
      </c>
      <c r="E191" s="113">
        <v>0</v>
      </c>
      <c r="F191" s="20">
        <f t="shared" si="6"/>
        <v>0</v>
      </c>
      <c r="G191" s="78">
        <v>0</v>
      </c>
      <c r="H191" s="80" t="s">
        <v>694</v>
      </c>
    </row>
    <row r="192" spans="1:8" s="2" customFormat="1" x14ac:dyDescent="0.25">
      <c r="A192" s="45" t="s">
        <v>323</v>
      </c>
      <c r="B192" s="63" t="s">
        <v>324</v>
      </c>
      <c r="C192" s="47" t="s">
        <v>690</v>
      </c>
      <c r="D192" s="22">
        <v>467.64</v>
      </c>
      <c r="E192" s="22">
        <v>192.43</v>
      </c>
      <c r="F192" s="20">
        <f t="shared" si="6"/>
        <v>-275.20999999999998</v>
      </c>
      <c r="G192" s="78">
        <f t="shared" si="7"/>
        <v>-58.850825421264219</v>
      </c>
      <c r="H192" s="80" t="s">
        <v>694</v>
      </c>
    </row>
    <row r="193" spans="1:8" s="2" customFormat="1" x14ac:dyDescent="0.25">
      <c r="A193" s="45" t="s">
        <v>325</v>
      </c>
      <c r="B193" s="63" t="s">
        <v>326</v>
      </c>
      <c r="C193" s="47" t="s">
        <v>690</v>
      </c>
      <c r="D193" s="22">
        <v>108.63</v>
      </c>
      <c r="E193" s="22">
        <v>57.11</v>
      </c>
      <c r="F193" s="20">
        <f t="shared" si="6"/>
        <v>-51.519999999999996</v>
      </c>
      <c r="G193" s="78">
        <f t="shared" si="7"/>
        <v>-47.427045935745191</v>
      </c>
      <c r="H193" s="80" t="s">
        <v>694</v>
      </c>
    </row>
    <row r="194" spans="1:8" s="2" customFormat="1" x14ac:dyDescent="0.25">
      <c r="A194" s="45" t="s">
        <v>327</v>
      </c>
      <c r="B194" s="63" t="s">
        <v>328</v>
      </c>
      <c r="C194" s="47" t="s">
        <v>690</v>
      </c>
      <c r="D194" s="22">
        <v>213.64</v>
      </c>
      <c r="E194" s="22">
        <v>109.84</v>
      </c>
      <c r="F194" s="20">
        <f t="shared" si="6"/>
        <v>-103.79999999999998</v>
      </c>
      <c r="G194" s="78">
        <f t="shared" si="7"/>
        <v>-48.586407039880172</v>
      </c>
      <c r="H194" s="80" t="s">
        <v>694</v>
      </c>
    </row>
    <row r="195" spans="1:8" s="2" customFormat="1" x14ac:dyDescent="0.25">
      <c r="A195" s="45" t="s">
        <v>329</v>
      </c>
      <c r="B195" s="62" t="s">
        <v>330</v>
      </c>
      <c r="C195" s="47" t="s">
        <v>690</v>
      </c>
      <c r="D195" s="22">
        <v>58.46</v>
      </c>
      <c r="E195" s="22">
        <v>25.41</v>
      </c>
      <c r="F195" s="20">
        <f t="shared" si="6"/>
        <v>-33.049999999999997</v>
      </c>
      <c r="G195" s="78">
        <f t="shared" si="7"/>
        <v>-56.534382483749567</v>
      </c>
      <c r="H195" s="80" t="s">
        <v>694</v>
      </c>
    </row>
    <row r="196" spans="1:8" s="2" customFormat="1" x14ac:dyDescent="0.25">
      <c r="A196" s="45" t="s">
        <v>331</v>
      </c>
      <c r="B196" s="63" t="s">
        <v>332</v>
      </c>
      <c r="C196" s="47" t="s">
        <v>690</v>
      </c>
      <c r="D196" s="22">
        <v>45.25</v>
      </c>
      <c r="E196" s="22">
        <v>12.82</v>
      </c>
      <c r="F196" s="20">
        <f t="shared" si="6"/>
        <v>-32.43</v>
      </c>
      <c r="G196" s="78">
        <f t="shared" si="7"/>
        <v>-71.668508287292823</v>
      </c>
      <c r="H196" s="80" t="s">
        <v>694</v>
      </c>
    </row>
    <row r="197" spans="1:8" s="2" customFormat="1" x14ac:dyDescent="0.25">
      <c r="A197" s="45" t="s">
        <v>333</v>
      </c>
      <c r="B197" s="63" t="s">
        <v>334</v>
      </c>
      <c r="C197" s="47" t="s">
        <v>690</v>
      </c>
      <c r="D197" s="22">
        <v>0</v>
      </c>
      <c r="E197" s="22">
        <v>14.38</v>
      </c>
      <c r="F197" s="20">
        <f t="shared" si="6"/>
        <v>14.38</v>
      </c>
      <c r="G197" s="78">
        <v>0</v>
      </c>
      <c r="H197" s="80" t="s">
        <v>694</v>
      </c>
    </row>
    <row r="198" spans="1:8" s="2" customFormat="1" x14ac:dyDescent="0.25">
      <c r="A198" s="45" t="s">
        <v>335</v>
      </c>
      <c r="B198" s="63" t="s">
        <v>336</v>
      </c>
      <c r="C198" s="47" t="s">
        <v>690</v>
      </c>
      <c r="D198" s="22">
        <v>0</v>
      </c>
      <c r="E198" s="113">
        <v>0</v>
      </c>
      <c r="F198" s="20">
        <f t="shared" si="6"/>
        <v>0</v>
      </c>
      <c r="G198" s="78">
        <v>0</v>
      </c>
      <c r="H198" s="80" t="s">
        <v>694</v>
      </c>
    </row>
    <row r="199" spans="1:8" s="2" customFormat="1" ht="25.5" x14ac:dyDescent="0.25">
      <c r="A199" s="45" t="s">
        <v>337</v>
      </c>
      <c r="B199" s="63" t="s">
        <v>338</v>
      </c>
      <c r="C199" s="47" t="s">
        <v>690</v>
      </c>
      <c r="D199" s="22">
        <v>0</v>
      </c>
      <c r="E199" s="113">
        <v>0</v>
      </c>
      <c r="F199" s="20">
        <f t="shared" si="6"/>
        <v>0</v>
      </c>
      <c r="G199" s="78">
        <v>0</v>
      </c>
      <c r="H199" s="80" t="s">
        <v>694</v>
      </c>
    </row>
    <row r="200" spans="1:8" s="2" customFormat="1" x14ac:dyDescent="0.25">
      <c r="A200" s="45" t="s">
        <v>339</v>
      </c>
      <c r="B200" s="63" t="s">
        <v>340</v>
      </c>
      <c r="C200" s="47" t="s">
        <v>690</v>
      </c>
      <c r="D200" s="22">
        <v>113.06</v>
      </c>
      <c r="E200" s="22">
        <v>52.99</v>
      </c>
      <c r="F200" s="20">
        <f t="shared" si="6"/>
        <v>-60.07</v>
      </c>
      <c r="G200" s="78">
        <f t="shared" si="7"/>
        <v>-53.131080842030777</v>
      </c>
      <c r="H200" s="80" t="s">
        <v>694</v>
      </c>
    </row>
    <row r="201" spans="1:8" s="2" customFormat="1" x14ac:dyDescent="0.25">
      <c r="A201" s="45" t="s">
        <v>341</v>
      </c>
      <c r="B201" s="77" t="s">
        <v>342</v>
      </c>
      <c r="C201" s="47" t="s">
        <v>690</v>
      </c>
      <c r="D201" s="22">
        <v>0</v>
      </c>
      <c r="E201" s="113">
        <f>E202+E203+E207</f>
        <v>0.39</v>
      </c>
      <c r="F201" s="20">
        <f t="shared" si="6"/>
        <v>0.39</v>
      </c>
      <c r="G201" s="78">
        <v>0</v>
      </c>
      <c r="H201" s="80" t="s">
        <v>694</v>
      </c>
    </row>
    <row r="202" spans="1:8" s="2" customFormat="1" x14ac:dyDescent="0.25">
      <c r="A202" s="45" t="s">
        <v>343</v>
      </c>
      <c r="B202" s="63" t="s">
        <v>344</v>
      </c>
      <c r="C202" s="47" t="s">
        <v>690</v>
      </c>
      <c r="D202" s="22">
        <v>0</v>
      </c>
      <c r="E202" s="113">
        <v>0.39</v>
      </c>
      <c r="F202" s="20">
        <f t="shared" si="6"/>
        <v>0.39</v>
      </c>
      <c r="G202" s="78">
        <v>0</v>
      </c>
      <c r="H202" s="80" t="s">
        <v>694</v>
      </c>
    </row>
    <row r="203" spans="1:8" s="2" customFormat="1" x14ac:dyDescent="0.25">
      <c r="A203" s="45" t="s">
        <v>345</v>
      </c>
      <c r="B203" s="63" t="s">
        <v>346</v>
      </c>
      <c r="C203" s="47" t="s">
        <v>690</v>
      </c>
      <c r="D203" s="22">
        <v>0</v>
      </c>
      <c r="E203" s="113">
        <v>0</v>
      </c>
      <c r="F203" s="20">
        <f t="shared" si="6"/>
        <v>0</v>
      </c>
      <c r="G203" s="78">
        <v>0</v>
      </c>
      <c r="H203" s="80" t="s">
        <v>694</v>
      </c>
    </row>
    <row r="204" spans="1:8" s="2" customFormat="1" ht="25.5" x14ac:dyDescent="0.25">
      <c r="A204" s="45" t="s">
        <v>347</v>
      </c>
      <c r="B204" s="62" t="s">
        <v>348</v>
      </c>
      <c r="C204" s="47" t="s">
        <v>690</v>
      </c>
      <c r="D204" s="22">
        <v>0</v>
      </c>
      <c r="E204" s="113">
        <v>0</v>
      </c>
      <c r="F204" s="20">
        <f t="shared" si="6"/>
        <v>0</v>
      </c>
      <c r="G204" s="78">
        <v>0</v>
      </c>
      <c r="H204" s="80" t="s">
        <v>694</v>
      </c>
    </row>
    <row r="205" spans="1:8" s="2" customFormat="1" x14ac:dyDescent="0.25">
      <c r="A205" s="45" t="s">
        <v>349</v>
      </c>
      <c r="B205" s="64" t="s">
        <v>93</v>
      </c>
      <c r="C205" s="47" t="s">
        <v>690</v>
      </c>
      <c r="D205" s="22">
        <v>0</v>
      </c>
      <c r="E205" s="113">
        <v>0</v>
      </c>
      <c r="F205" s="20">
        <f t="shared" si="6"/>
        <v>0</v>
      </c>
      <c r="G205" s="78">
        <v>0</v>
      </c>
      <c r="H205" s="80" t="s">
        <v>694</v>
      </c>
    </row>
    <row r="206" spans="1:8" s="2" customFormat="1" x14ac:dyDescent="0.25">
      <c r="A206" s="45" t="s">
        <v>350</v>
      </c>
      <c r="B206" s="64" t="s">
        <v>97</v>
      </c>
      <c r="C206" s="47" t="s">
        <v>690</v>
      </c>
      <c r="D206" s="22">
        <v>0</v>
      </c>
      <c r="E206" s="113">
        <v>0</v>
      </c>
      <c r="F206" s="20">
        <f t="shared" si="6"/>
        <v>0</v>
      </c>
      <c r="G206" s="78">
        <v>0</v>
      </c>
      <c r="H206" s="80" t="s">
        <v>694</v>
      </c>
    </row>
    <row r="207" spans="1:8" s="2" customFormat="1" x14ac:dyDescent="0.25">
      <c r="A207" s="45" t="s">
        <v>351</v>
      </c>
      <c r="B207" s="63" t="s">
        <v>352</v>
      </c>
      <c r="C207" s="47" t="s">
        <v>690</v>
      </c>
      <c r="D207" s="22">
        <v>0</v>
      </c>
      <c r="E207" s="113">
        <v>0</v>
      </c>
      <c r="F207" s="20">
        <f t="shared" si="6"/>
        <v>0</v>
      </c>
      <c r="G207" s="78">
        <v>0</v>
      </c>
      <c r="H207" s="80" t="s">
        <v>694</v>
      </c>
    </row>
    <row r="208" spans="1:8" s="2" customFormat="1" x14ac:dyDescent="0.25">
      <c r="A208" s="45" t="s">
        <v>353</v>
      </c>
      <c r="B208" s="77" t="s">
        <v>354</v>
      </c>
      <c r="C208" s="47" t="s">
        <v>690</v>
      </c>
      <c r="D208" s="22">
        <f>D209+D216+D217+D218</f>
        <v>383.93</v>
      </c>
      <c r="E208" s="22">
        <f>E209+E216+E217+E218</f>
        <v>129.62</v>
      </c>
      <c r="F208" s="20">
        <f t="shared" si="6"/>
        <v>-254.31</v>
      </c>
      <c r="G208" s="78">
        <f t="shared" si="7"/>
        <v>-66.238637251582318</v>
      </c>
      <c r="H208" s="80" t="s">
        <v>694</v>
      </c>
    </row>
    <row r="209" spans="1:8" s="2" customFormat="1" x14ac:dyDescent="0.25">
      <c r="A209" s="45" t="s">
        <v>355</v>
      </c>
      <c r="B209" s="63" t="s">
        <v>356</v>
      </c>
      <c r="C209" s="47" t="s">
        <v>690</v>
      </c>
      <c r="D209" s="22">
        <f>SUM(D210:D215)</f>
        <v>383.93</v>
      </c>
      <c r="E209" s="22">
        <f>SUM(E210:E215)</f>
        <v>129.62</v>
      </c>
      <c r="F209" s="20">
        <f t="shared" si="6"/>
        <v>-254.31</v>
      </c>
      <c r="G209" s="78">
        <f t="shared" si="7"/>
        <v>-66.238637251582318</v>
      </c>
      <c r="H209" s="80" t="s">
        <v>694</v>
      </c>
    </row>
    <row r="210" spans="1:8" s="2" customFormat="1" x14ac:dyDescent="0.25">
      <c r="A210" s="45" t="s">
        <v>357</v>
      </c>
      <c r="B210" s="62" t="s">
        <v>358</v>
      </c>
      <c r="C210" s="47" t="s">
        <v>690</v>
      </c>
      <c r="D210" s="22">
        <v>0</v>
      </c>
      <c r="E210" s="113">
        <v>10.06</v>
      </c>
      <c r="F210" s="20">
        <f t="shared" si="6"/>
        <v>10.06</v>
      </c>
      <c r="G210" s="78">
        <v>0</v>
      </c>
      <c r="H210" s="80" t="s">
        <v>694</v>
      </c>
    </row>
    <row r="211" spans="1:8" s="2" customFormat="1" x14ac:dyDescent="0.25">
      <c r="A211" s="45" t="s">
        <v>359</v>
      </c>
      <c r="B211" s="62" t="s">
        <v>360</v>
      </c>
      <c r="C211" s="47" t="s">
        <v>690</v>
      </c>
      <c r="D211" s="22">
        <v>0</v>
      </c>
      <c r="E211" s="113">
        <v>76.260000000000005</v>
      </c>
      <c r="F211" s="20">
        <f t="shared" si="6"/>
        <v>76.260000000000005</v>
      </c>
      <c r="G211" s="78">
        <v>0</v>
      </c>
      <c r="H211" s="80" t="s">
        <v>694</v>
      </c>
    </row>
    <row r="212" spans="1:8" s="2" customFormat="1" x14ac:dyDescent="0.25">
      <c r="A212" s="45" t="s">
        <v>361</v>
      </c>
      <c r="B212" s="62" t="s">
        <v>362</v>
      </c>
      <c r="C212" s="47" t="s">
        <v>690</v>
      </c>
      <c r="D212" s="22">
        <v>16.87</v>
      </c>
      <c r="E212" s="113">
        <v>3.07</v>
      </c>
      <c r="F212" s="20">
        <f t="shared" si="6"/>
        <v>-13.8</v>
      </c>
      <c r="G212" s="78">
        <f t="shared" si="7"/>
        <v>-81.802015411973912</v>
      </c>
      <c r="H212" s="80" t="s">
        <v>694</v>
      </c>
    </row>
    <row r="213" spans="1:8" s="2" customFormat="1" x14ac:dyDescent="0.25">
      <c r="A213" s="45" t="s">
        <v>363</v>
      </c>
      <c r="B213" s="62" t="s">
        <v>364</v>
      </c>
      <c r="C213" s="47" t="s">
        <v>690</v>
      </c>
      <c r="D213" s="22">
        <v>198.35</v>
      </c>
      <c r="E213" s="113">
        <v>40.229999999999997</v>
      </c>
      <c r="F213" s="20">
        <f t="shared" si="6"/>
        <v>-158.12</v>
      </c>
      <c r="G213" s="78">
        <f t="shared" si="7"/>
        <v>-79.717670783967748</v>
      </c>
      <c r="H213" s="80" t="s">
        <v>694</v>
      </c>
    </row>
    <row r="214" spans="1:8" s="2" customFormat="1" x14ac:dyDescent="0.25">
      <c r="A214" s="45" t="s">
        <v>365</v>
      </c>
      <c r="B214" s="62" t="s">
        <v>366</v>
      </c>
      <c r="C214" s="47" t="s">
        <v>690</v>
      </c>
      <c r="D214" s="22">
        <v>0</v>
      </c>
      <c r="E214" s="113">
        <v>0</v>
      </c>
      <c r="F214" s="20">
        <f t="shared" si="6"/>
        <v>0</v>
      </c>
      <c r="G214" s="78">
        <v>0</v>
      </c>
      <c r="H214" s="80" t="s">
        <v>694</v>
      </c>
    </row>
    <row r="215" spans="1:8" s="2" customFormat="1" x14ac:dyDescent="0.25">
      <c r="A215" s="45" t="s">
        <v>367</v>
      </c>
      <c r="B215" s="62" t="s">
        <v>368</v>
      </c>
      <c r="C215" s="47" t="s">
        <v>690</v>
      </c>
      <c r="D215" s="22">
        <v>168.71</v>
      </c>
      <c r="E215" s="113"/>
      <c r="F215" s="20">
        <f t="shared" si="6"/>
        <v>-168.71</v>
      </c>
      <c r="G215" s="78">
        <v>0</v>
      </c>
      <c r="H215" s="80" t="s">
        <v>694</v>
      </c>
    </row>
    <row r="216" spans="1:8" s="2" customFormat="1" x14ac:dyDescent="0.25">
      <c r="A216" s="45" t="s">
        <v>369</v>
      </c>
      <c r="B216" s="63" t="s">
        <v>370</v>
      </c>
      <c r="C216" s="47" t="s">
        <v>690</v>
      </c>
      <c r="D216" s="22">
        <v>0</v>
      </c>
      <c r="E216" s="113">
        <v>0</v>
      </c>
      <c r="F216" s="20">
        <f t="shared" si="6"/>
        <v>0</v>
      </c>
      <c r="G216" s="78">
        <v>0</v>
      </c>
      <c r="H216" s="80" t="s">
        <v>694</v>
      </c>
    </row>
    <row r="217" spans="1:8" s="2" customFormat="1" x14ac:dyDescent="0.25">
      <c r="A217" s="45" t="s">
        <v>371</v>
      </c>
      <c r="B217" s="63" t="s">
        <v>372</v>
      </c>
      <c r="C217" s="47" t="s">
        <v>690</v>
      </c>
      <c r="D217" s="22">
        <v>0</v>
      </c>
      <c r="E217" s="113">
        <v>0</v>
      </c>
      <c r="F217" s="20">
        <f t="shared" si="6"/>
        <v>0</v>
      </c>
      <c r="G217" s="78">
        <v>0</v>
      </c>
      <c r="H217" s="80" t="s">
        <v>694</v>
      </c>
    </row>
    <row r="218" spans="1:8" s="2" customFormat="1" x14ac:dyDescent="0.25">
      <c r="A218" s="45" t="s">
        <v>373</v>
      </c>
      <c r="B218" s="63" t="s">
        <v>179</v>
      </c>
      <c r="C218" s="47" t="s">
        <v>277</v>
      </c>
      <c r="D218" s="22">
        <v>0</v>
      </c>
      <c r="E218" s="113">
        <v>0</v>
      </c>
      <c r="F218" s="20">
        <f t="shared" si="6"/>
        <v>0</v>
      </c>
      <c r="G218" s="78">
        <v>0</v>
      </c>
      <c r="H218" s="80" t="s">
        <v>694</v>
      </c>
    </row>
    <row r="219" spans="1:8" s="2" customFormat="1" x14ac:dyDescent="0.25">
      <c r="A219" s="45" t="s">
        <v>374</v>
      </c>
      <c r="B219" s="63" t="s">
        <v>375</v>
      </c>
      <c r="C219" s="47" t="s">
        <v>690</v>
      </c>
      <c r="D219" s="22">
        <v>0</v>
      </c>
      <c r="E219" s="113">
        <v>0</v>
      </c>
      <c r="F219" s="20">
        <f t="shared" si="6"/>
        <v>0</v>
      </c>
      <c r="G219" s="78">
        <v>0</v>
      </c>
      <c r="H219" s="80" t="s">
        <v>694</v>
      </c>
    </row>
    <row r="220" spans="1:8" s="2" customFormat="1" x14ac:dyDescent="0.25">
      <c r="A220" s="45" t="s">
        <v>376</v>
      </c>
      <c r="B220" s="77" t="s">
        <v>377</v>
      </c>
      <c r="C220" s="47" t="s">
        <v>690</v>
      </c>
      <c r="D220" s="22">
        <f>D221+D222+D226+D227++D230+D231+D232</f>
        <v>1195.79</v>
      </c>
      <c r="E220" s="22">
        <f>E221+E222+E226+E227++E230+E231+E232</f>
        <v>963.69</v>
      </c>
      <c r="F220" s="20">
        <f t="shared" si="6"/>
        <v>-232.09999999999991</v>
      </c>
      <c r="G220" s="78">
        <v>0</v>
      </c>
      <c r="H220" s="80" t="s">
        <v>694</v>
      </c>
    </row>
    <row r="221" spans="1:8" s="2" customFormat="1" x14ac:dyDescent="0.25">
      <c r="A221" s="45" t="s">
        <v>378</v>
      </c>
      <c r="B221" s="63" t="s">
        <v>379</v>
      </c>
      <c r="C221" s="47" t="s">
        <v>690</v>
      </c>
      <c r="D221" s="22">
        <v>19.79</v>
      </c>
      <c r="E221" s="113">
        <v>9.69</v>
      </c>
      <c r="F221" s="20">
        <f t="shared" si="6"/>
        <v>-10.1</v>
      </c>
      <c r="G221" s="78">
        <v>0</v>
      </c>
      <c r="H221" s="80" t="s">
        <v>694</v>
      </c>
    </row>
    <row r="222" spans="1:8" s="2" customFormat="1" x14ac:dyDescent="0.25">
      <c r="A222" s="45" t="s">
        <v>380</v>
      </c>
      <c r="B222" s="63" t="s">
        <v>381</v>
      </c>
      <c r="C222" s="47" t="s">
        <v>690</v>
      </c>
      <c r="D222" s="22">
        <v>0</v>
      </c>
      <c r="E222" s="113">
        <v>0</v>
      </c>
      <c r="F222" s="20">
        <f t="shared" si="6"/>
        <v>0</v>
      </c>
      <c r="G222" s="78">
        <v>0</v>
      </c>
      <c r="H222" s="80" t="s">
        <v>694</v>
      </c>
    </row>
    <row r="223" spans="1:8" s="2" customFormat="1" x14ac:dyDescent="0.25">
      <c r="A223" s="45" t="s">
        <v>382</v>
      </c>
      <c r="B223" s="62" t="s">
        <v>383</v>
      </c>
      <c r="C223" s="47" t="s">
        <v>690</v>
      </c>
      <c r="D223" s="22">
        <v>0</v>
      </c>
      <c r="E223" s="113">
        <v>0</v>
      </c>
      <c r="F223" s="20">
        <f t="shared" si="6"/>
        <v>0</v>
      </c>
      <c r="G223" s="78">
        <v>0</v>
      </c>
      <c r="H223" s="80" t="s">
        <v>694</v>
      </c>
    </row>
    <row r="224" spans="1:8" s="2" customFormat="1" x14ac:dyDescent="0.25">
      <c r="A224" s="45" t="s">
        <v>384</v>
      </c>
      <c r="B224" s="62" t="s">
        <v>385</v>
      </c>
      <c r="C224" s="47" t="s">
        <v>690</v>
      </c>
      <c r="D224" s="22">
        <v>0</v>
      </c>
      <c r="E224" s="113">
        <v>0</v>
      </c>
      <c r="F224" s="20">
        <f t="shared" si="6"/>
        <v>0</v>
      </c>
      <c r="G224" s="78">
        <v>0</v>
      </c>
      <c r="H224" s="80" t="s">
        <v>694</v>
      </c>
    </row>
    <row r="225" spans="1:8" s="2" customFormat="1" x14ac:dyDescent="0.25">
      <c r="A225" s="45" t="s">
        <v>386</v>
      </c>
      <c r="B225" s="62" t="s">
        <v>387</v>
      </c>
      <c r="C225" s="47" t="s">
        <v>690</v>
      </c>
      <c r="D225" s="22">
        <v>0</v>
      </c>
      <c r="E225" s="113">
        <v>0</v>
      </c>
      <c r="F225" s="20">
        <f t="shared" si="6"/>
        <v>0</v>
      </c>
      <c r="G225" s="78">
        <v>0</v>
      </c>
      <c r="H225" s="80" t="s">
        <v>694</v>
      </c>
    </row>
    <row r="226" spans="1:8" s="2" customFormat="1" x14ac:dyDescent="0.25">
      <c r="A226" s="45" t="s">
        <v>388</v>
      </c>
      <c r="B226" s="63" t="s">
        <v>389</v>
      </c>
      <c r="C226" s="47" t="s">
        <v>690</v>
      </c>
      <c r="D226" s="22">
        <v>0</v>
      </c>
      <c r="E226" s="113">
        <v>0</v>
      </c>
      <c r="F226" s="20">
        <f t="shared" si="6"/>
        <v>0</v>
      </c>
      <c r="G226" s="78">
        <v>0</v>
      </c>
      <c r="H226" s="80" t="s">
        <v>694</v>
      </c>
    </row>
    <row r="227" spans="1:8" s="2" customFormat="1" x14ac:dyDescent="0.25">
      <c r="A227" s="45" t="s">
        <v>390</v>
      </c>
      <c r="B227" s="63" t="s">
        <v>391</v>
      </c>
      <c r="C227" s="47" t="s">
        <v>690</v>
      </c>
      <c r="D227" s="22">
        <f>D229</f>
        <v>1176</v>
      </c>
      <c r="E227" s="22">
        <f>E229</f>
        <v>954</v>
      </c>
      <c r="F227" s="20">
        <f t="shared" si="6"/>
        <v>-222</v>
      </c>
      <c r="G227" s="78">
        <v>0</v>
      </c>
      <c r="H227" s="80" t="s">
        <v>694</v>
      </c>
    </row>
    <row r="228" spans="1:8" s="2" customFormat="1" x14ac:dyDescent="0.25">
      <c r="A228" s="45" t="s">
        <v>392</v>
      </c>
      <c r="B228" s="62" t="s">
        <v>393</v>
      </c>
      <c r="C228" s="47" t="s">
        <v>690</v>
      </c>
      <c r="D228" s="22"/>
      <c r="E228" s="113"/>
      <c r="F228" s="20">
        <f t="shared" si="6"/>
        <v>0</v>
      </c>
      <c r="G228" s="78">
        <v>0</v>
      </c>
      <c r="H228" s="80" t="s">
        <v>694</v>
      </c>
    </row>
    <row r="229" spans="1:8" s="2" customFormat="1" x14ac:dyDescent="0.25">
      <c r="A229" s="45" t="s">
        <v>394</v>
      </c>
      <c r="B229" s="62" t="s">
        <v>395</v>
      </c>
      <c r="C229" s="47" t="s">
        <v>690</v>
      </c>
      <c r="D229" s="22">
        <v>1176</v>
      </c>
      <c r="E229" s="113">
        <v>954</v>
      </c>
      <c r="F229" s="20">
        <f t="shared" ref="F229:F292" si="8">E229-D229</f>
        <v>-222</v>
      </c>
      <c r="G229" s="78">
        <v>0</v>
      </c>
      <c r="H229" s="80" t="s">
        <v>694</v>
      </c>
    </row>
    <row r="230" spans="1:8" s="2" customFormat="1" x14ac:dyDescent="0.25">
      <c r="A230" s="45" t="s">
        <v>396</v>
      </c>
      <c r="B230" s="63" t="s">
        <v>397</v>
      </c>
      <c r="C230" s="47" t="s">
        <v>690</v>
      </c>
      <c r="D230" s="22">
        <v>0</v>
      </c>
      <c r="E230" s="113">
        <v>0</v>
      </c>
      <c r="F230" s="20">
        <f t="shared" si="8"/>
        <v>0</v>
      </c>
      <c r="G230" s="78">
        <v>0</v>
      </c>
      <c r="H230" s="80" t="s">
        <v>694</v>
      </c>
    </row>
    <row r="231" spans="1:8" s="2" customFormat="1" x14ac:dyDescent="0.25">
      <c r="A231" s="45" t="s">
        <v>398</v>
      </c>
      <c r="B231" s="63" t="s">
        <v>399</v>
      </c>
      <c r="C231" s="47" t="s">
        <v>690</v>
      </c>
      <c r="D231" s="22">
        <v>0</v>
      </c>
      <c r="E231" s="113">
        <v>0</v>
      </c>
      <c r="F231" s="20">
        <f t="shared" si="8"/>
        <v>0</v>
      </c>
      <c r="G231" s="78">
        <v>0</v>
      </c>
      <c r="H231" s="80" t="s">
        <v>694</v>
      </c>
    </row>
    <row r="232" spans="1:8" s="2" customFormat="1" x14ac:dyDescent="0.25">
      <c r="A232" s="45" t="s">
        <v>400</v>
      </c>
      <c r="B232" s="63" t="s">
        <v>401</v>
      </c>
      <c r="C232" s="47" t="s">
        <v>690</v>
      </c>
      <c r="D232" s="22">
        <v>0</v>
      </c>
      <c r="E232" s="113">
        <v>0</v>
      </c>
      <c r="F232" s="20">
        <f t="shared" si="8"/>
        <v>0</v>
      </c>
      <c r="G232" s="78">
        <v>0</v>
      </c>
      <c r="H232" s="80" t="s">
        <v>694</v>
      </c>
    </row>
    <row r="233" spans="1:8" s="2" customFormat="1" x14ac:dyDescent="0.25">
      <c r="A233" s="45" t="s">
        <v>402</v>
      </c>
      <c r="B233" s="77" t="s">
        <v>403</v>
      </c>
      <c r="C233" s="47" t="s">
        <v>690</v>
      </c>
      <c r="D233" s="22">
        <f>D234+D238+D239</f>
        <v>1176</v>
      </c>
      <c r="E233" s="22">
        <f>E234+E238+E239</f>
        <v>1020</v>
      </c>
      <c r="F233" s="20">
        <f t="shared" si="8"/>
        <v>-156</v>
      </c>
      <c r="G233" s="78">
        <v>0</v>
      </c>
      <c r="H233" s="80" t="s">
        <v>694</v>
      </c>
    </row>
    <row r="234" spans="1:8" s="2" customFormat="1" x14ac:dyDescent="0.25">
      <c r="A234" s="45" t="s">
        <v>404</v>
      </c>
      <c r="B234" s="63" t="s">
        <v>405</v>
      </c>
      <c r="C234" s="47" t="s">
        <v>690</v>
      </c>
      <c r="D234" s="22">
        <f>D235+D236+D237</f>
        <v>0</v>
      </c>
      <c r="E234" s="113">
        <v>0</v>
      </c>
      <c r="F234" s="20">
        <f t="shared" si="8"/>
        <v>0</v>
      </c>
      <c r="G234" s="78">
        <v>0</v>
      </c>
      <c r="H234" s="80" t="s">
        <v>694</v>
      </c>
    </row>
    <row r="235" spans="1:8" s="2" customFormat="1" x14ac:dyDescent="0.25">
      <c r="A235" s="45" t="s">
        <v>406</v>
      </c>
      <c r="B235" s="62" t="s">
        <v>383</v>
      </c>
      <c r="C235" s="47" t="s">
        <v>690</v>
      </c>
      <c r="D235" s="22">
        <v>0</v>
      </c>
      <c r="E235" s="113">
        <v>0</v>
      </c>
      <c r="F235" s="20">
        <f t="shared" si="8"/>
        <v>0</v>
      </c>
      <c r="G235" s="78">
        <v>0</v>
      </c>
      <c r="H235" s="80" t="s">
        <v>694</v>
      </c>
    </row>
    <row r="236" spans="1:8" s="2" customFormat="1" x14ac:dyDescent="0.25">
      <c r="A236" s="45" t="s">
        <v>407</v>
      </c>
      <c r="B236" s="62" t="s">
        <v>385</v>
      </c>
      <c r="C236" s="47" t="s">
        <v>690</v>
      </c>
      <c r="D236" s="22">
        <v>0</v>
      </c>
      <c r="E236" s="113">
        <v>0</v>
      </c>
      <c r="F236" s="20">
        <f t="shared" si="8"/>
        <v>0</v>
      </c>
      <c r="G236" s="78">
        <v>0</v>
      </c>
      <c r="H236" s="80" t="s">
        <v>694</v>
      </c>
    </row>
    <row r="237" spans="1:8" s="2" customFormat="1" x14ac:dyDescent="0.25">
      <c r="A237" s="45" t="s">
        <v>408</v>
      </c>
      <c r="B237" s="62" t="s">
        <v>387</v>
      </c>
      <c r="C237" s="47" t="s">
        <v>690</v>
      </c>
      <c r="D237" s="22">
        <v>0</v>
      </c>
      <c r="E237" s="113">
        <v>0</v>
      </c>
      <c r="F237" s="20">
        <f t="shared" si="8"/>
        <v>0</v>
      </c>
      <c r="G237" s="78">
        <v>0</v>
      </c>
      <c r="H237" s="80" t="s">
        <v>694</v>
      </c>
    </row>
    <row r="238" spans="1:8" s="2" customFormat="1" x14ac:dyDescent="0.25">
      <c r="A238" s="45" t="s">
        <v>409</v>
      </c>
      <c r="B238" s="63" t="s">
        <v>274</v>
      </c>
      <c r="C238" s="47" t="s">
        <v>690</v>
      </c>
      <c r="D238" s="22">
        <v>0</v>
      </c>
      <c r="E238" s="113">
        <v>0</v>
      </c>
      <c r="F238" s="20">
        <f t="shared" si="8"/>
        <v>0</v>
      </c>
      <c r="G238" s="78">
        <v>0</v>
      </c>
      <c r="H238" s="80" t="s">
        <v>694</v>
      </c>
    </row>
    <row r="239" spans="1:8" s="2" customFormat="1" x14ac:dyDescent="0.25">
      <c r="A239" s="45" t="s">
        <v>410</v>
      </c>
      <c r="B239" s="63" t="s">
        <v>411</v>
      </c>
      <c r="C239" s="47" t="s">
        <v>690</v>
      </c>
      <c r="D239" s="22">
        <v>1176</v>
      </c>
      <c r="E239" s="113">
        <v>1020</v>
      </c>
      <c r="F239" s="20">
        <f t="shared" si="8"/>
        <v>-156</v>
      </c>
      <c r="G239" s="78">
        <v>0</v>
      </c>
      <c r="H239" s="80" t="s">
        <v>694</v>
      </c>
    </row>
    <row r="240" spans="1:8" s="2" customFormat="1" ht="32.25" customHeight="1" x14ac:dyDescent="0.25">
      <c r="A240" s="45" t="s">
        <v>412</v>
      </c>
      <c r="B240" s="77" t="s">
        <v>413</v>
      </c>
      <c r="C240" s="47" t="s">
        <v>690</v>
      </c>
      <c r="D240" s="22">
        <f>D165-D183</f>
        <v>384.61999999999989</v>
      </c>
      <c r="E240" s="22">
        <f>E165-E183</f>
        <v>156.68999999999983</v>
      </c>
      <c r="F240" s="20">
        <f t="shared" si="8"/>
        <v>-227.93000000000006</v>
      </c>
      <c r="G240" s="78">
        <f t="shared" ref="G240:G279" si="9">F240/D240*100</f>
        <v>-59.261088866933633</v>
      </c>
      <c r="H240" s="80" t="s">
        <v>694</v>
      </c>
    </row>
    <row r="241" spans="1:8" s="2" customFormat="1" ht="25.5" x14ac:dyDescent="0.25">
      <c r="A241" s="45" t="s">
        <v>414</v>
      </c>
      <c r="B241" s="77" t="s">
        <v>415</v>
      </c>
      <c r="C241" s="47" t="s">
        <v>690</v>
      </c>
      <c r="D241" s="22">
        <f>D201-D208</f>
        <v>-383.93</v>
      </c>
      <c r="E241" s="22">
        <f>E201-E208</f>
        <v>-129.23000000000002</v>
      </c>
      <c r="F241" s="20">
        <f t="shared" si="8"/>
        <v>254.7</v>
      </c>
      <c r="G241" s="78">
        <f t="shared" si="9"/>
        <v>-66.340218268955269</v>
      </c>
      <c r="H241" s="80" t="s">
        <v>694</v>
      </c>
    </row>
    <row r="242" spans="1:8" s="2" customFormat="1" x14ac:dyDescent="0.25">
      <c r="A242" s="45" t="s">
        <v>416</v>
      </c>
      <c r="B242" s="63" t="s">
        <v>417</v>
      </c>
      <c r="C242" s="47" t="s">
        <v>690</v>
      </c>
      <c r="D242" s="22">
        <f>D241</f>
        <v>-383.93</v>
      </c>
      <c r="E242" s="22">
        <f>E241</f>
        <v>-129.23000000000002</v>
      </c>
      <c r="F242" s="20">
        <f t="shared" si="8"/>
        <v>254.7</v>
      </c>
      <c r="G242" s="78">
        <f t="shared" si="9"/>
        <v>-66.340218268955269</v>
      </c>
      <c r="H242" s="80" t="s">
        <v>694</v>
      </c>
    </row>
    <row r="243" spans="1:8" s="2" customFormat="1" x14ac:dyDescent="0.25">
      <c r="A243" s="45" t="s">
        <v>418</v>
      </c>
      <c r="B243" s="63" t="s">
        <v>419</v>
      </c>
      <c r="C243" s="47" t="s">
        <v>690</v>
      </c>
      <c r="D243" s="22">
        <v>0</v>
      </c>
      <c r="E243" s="113">
        <v>0</v>
      </c>
      <c r="F243" s="20">
        <f t="shared" si="8"/>
        <v>0</v>
      </c>
      <c r="G243" s="78">
        <v>0</v>
      </c>
      <c r="H243" s="80" t="s">
        <v>694</v>
      </c>
    </row>
    <row r="244" spans="1:8" s="2" customFormat="1" x14ac:dyDescent="0.25">
      <c r="A244" s="45" t="s">
        <v>420</v>
      </c>
      <c r="B244" s="77" t="s">
        <v>421</v>
      </c>
      <c r="C244" s="47" t="s">
        <v>690</v>
      </c>
      <c r="D244" s="22">
        <f>D220-D233</f>
        <v>19.789999999999964</v>
      </c>
      <c r="E244" s="22">
        <f>E220-E233</f>
        <v>-56.309999999999945</v>
      </c>
      <c r="F244" s="20">
        <f t="shared" si="8"/>
        <v>-76.099999999999909</v>
      </c>
      <c r="G244" s="78">
        <v>0</v>
      </c>
      <c r="H244" s="80" t="s">
        <v>694</v>
      </c>
    </row>
    <row r="245" spans="1:8" s="2" customFormat="1" x14ac:dyDescent="0.25">
      <c r="A245" s="45" t="s">
        <v>422</v>
      </c>
      <c r="B245" s="63" t="s">
        <v>423</v>
      </c>
      <c r="C245" s="47" t="s">
        <v>690</v>
      </c>
      <c r="D245" s="22">
        <v>0</v>
      </c>
      <c r="E245" s="113">
        <v>0</v>
      </c>
      <c r="F245" s="20">
        <f t="shared" si="8"/>
        <v>0</v>
      </c>
      <c r="G245" s="78">
        <v>0</v>
      </c>
      <c r="H245" s="80" t="s">
        <v>694</v>
      </c>
    </row>
    <row r="246" spans="1:8" s="2" customFormat="1" x14ac:dyDescent="0.25">
      <c r="A246" s="45" t="s">
        <v>424</v>
      </c>
      <c r="B246" s="63" t="s">
        <v>425</v>
      </c>
      <c r="C246" s="47" t="s">
        <v>690</v>
      </c>
      <c r="D246" s="22">
        <v>0</v>
      </c>
      <c r="E246" s="113">
        <v>0</v>
      </c>
      <c r="F246" s="20">
        <f t="shared" si="8"/>
        <v>0</v>
      </c>
      <c r="G246" s="78">
        <v>0</v>
      </c>
      <c r="H246" s="80" t="s">
        <v>694</v>
      </c>
    </row>
    <row r="247" spans="1:8" s="2" customFormat="1" x14ac:dyDescent="0.25">
      <c r="A247" s="45" t="s">
        <v>426</v>
      </c>
      <c r="B247" s="77" t="s">
        <v>427</v>
      </c>
      <c r="C247" s="47" t="s">
        <v>690</v>
      </c>
      <c r="D247" s="22">
        <v>0</v>
      </c>
      <c r="E247" s="113">
        <v>0</v>
      </c>
      <c r="F247" s="20">
        <f t="shared" si="8"/>
        <v>0</v>
      </c>
      <c r="G247" s="78">
        <v>0</v>
      </c>
      <c r="H247" s="80" t="s">
        <v>694</v>
      </c>
    </row>
    <row r="248" spans="1:8" s="2" customFormat="1" x14ac:dyDescent="0.25">
      <c r="A248" s="45" t="s">
        <v>428</v>
      </c>
      <c r="B248" s="77" t="s">
        <v>429</v>
      </c>
      <c r="C248" s="47" t="s">
        <v>690</v>
      </c>
      <c r="D248" s="22">
        <f>D240+D241+D244+D247</f>
        <v>20.479999999999848</v>
      </c>
      <c r="E248" s="22">
        <f>E240+E241+E244+E247</f>
        <v>-28.850000000000136</v>
      </c>
      <c r="F248" s="20">
        <f t="shared" si="8"/>
        <v>-49.329999999999984</v>
      </c>
      <c r="G248" s="78">
        <f t="shared" si="9"/>
        <v>-240.86914062500173</v>
      </c>
      <c r="H248" s="80" t="s">
        <v>694</v>
      </c>
    </row>
    <row r="249" spans="1:8" s="2" customFormat="1" x14ac:dyDescent="0.25">
      <c r="A249" s="45" t="s">
        <v>430</v>
      </c>
      <c r="B249" s="77" t="s">
        <v>431</v>
      </c>
      <c r="C249" s="47" t="s">
        <v>690</v>
      </c>
      <c r="D249" s="23">
        <v>40.840000000000003</v>
      </c>
      <c r="E249" s="113">
        <v>40.840000000000003</v>
      </c>
      <c r="F249" s="20">
        <f t="shared" si="8"/>
        <v>0</v>
      </c>
      <c r="G249" s="78">
        <f t="shared" si="9"/>
        <v>0</v>
      </c>
      <c r="H249" s="80" t="s">
        <v>694</v>
      </c>
    </row>
    <row r="250" spans="1:8" s="2" customFormat="1" ht="16.5" thickBot="1" x14ac:dyDescent="0.3">
      <c r="A250" s="66" t="s">
        <v>432</v>
      </c>
      <c r="B250" s="81" t="s">
        <v>433</v>
      </c>
      <c r="C250" s="47" t="s">
        <v>690</v>
      </c>
      <c r="D250" s="24">
        <f>D249+D248</f>
        <v>61.319999999999851</v>
      </c>
      <c r="E250" s="24">
        <v>11.98</v>
      </c>
      <c r="F250" s="56">
        <f t="shared" si="8"/>
        <v>-49.339999999999847</v>
      </c>
      <c r="G250" s="69">
        <f t="shared" si="9"/>
        <v>-80.463144161774252</v>
      </c>
      <c r="H250" s="82" t="s">
        <v>694</v>
      </c>
    </row>
    <row r="251" spans="1:8" s="2" customFormat="1" x14ac:dyDescent="0.25">
      <c r="A251" s="70" t="s">
        <v>434</v>
      </c>
      <c r="B251" s="59" t="s">
        <v>179</v>
      </c>
      <c r="C251" s="72" t="s">
        <v>277</v>
      </c>
      <c r="D251" s="25">
        <v>0</v>
      </c>
      <c r="E251" s="114">
        <v>0</v>
      </c>
      <c r="F251" s="20">
        <f t="shared" si="8"/>
        <v>0</v>
      </c>
      <c r="G251" s="78">
        <v>0</v>
      </c>
      <c r="H251" s="80" t="s">
        <v>694</v>
      </c>
    </row>
    <row r="252" spans="1:8" s="2" customFormat="1" x14ac:dyDescent="0.25">
      <c r="A252" s="45" t="s">
        <v>435</v>
      </c>
      <c r="B252" s="63" t="s">
        <v>436</v>
      </c>
      <c r="C252" s="47" t="s">
        <v>690</v>
      </c>
      <c r="D252" s="22">
        <f>D253+D261+D263+D265+D267+D269+D271+D273+D279</f>
        <v>289.57</v>
      </c>
      <c r="E252" s="22">
        <f>E253+E261+E263+E265+E267+E269+E271+E273+E279</f>
        <v>275.99</v>
      </c>
      <c r="F252" s="20">
        <f t="shared" si="8"/>
        <v>-13.579999999999984</v>
      </c>
      <c r="G252" s="78">
        <f t="shared" si="9"/>
        <v>-4.6897123320785941</v>
      </c>
      <c r="H252" s="80" t="s">
        <v>694</v>
      </c>
    </row>
    <row r="253" spans="1:8" s="2" customFormat="1" x14ac:dyDescent="0.25">
      <c r="A253" s="45" t="s">
        <v>437</v>
      </c>
      <c r="B253" s="62" t="s">
        <v>438</v>
      </c>
      <c r="C253" s="47" t="s">
        <v>690</v>
      </c>
      <c r="D253" s="22">
        <v>0</v>
      </c>
      <c r="E253" s="113">
        <v>0</v>
      </c>
      <c r="F253" s="20">
        <f t="shared" si="8"/>
        <v>0</v>
      </c>
      <c r="G253" s="78">
        <v>0</v>
      </c>
      <c r="H253" s="80" t="s">
        <v>694</v>
      </c>
    </row>
    <row r="254" spans="1:8" s="2" customFormat="1" x14ac:dyDescent="0.25">
      <c r="A254" s="45" t="s">
        <v>439</v>
      </c>
      <c r="B254" s="64" t="s">
        <v>440</v>
      </c>
      <c r="C254" s="47" t="s">
        <v>690</v>
      </c>
      <c r="D254" s="22">
        <v>0</v>
      </c>
      <c r="E254" s="113">
        <v>0</v>
      </c>
      <c r="F254" s="20">
        <f t="shared" si="8"/>
        <v>0</v>
      </c>
      <c r="G254" s="78">
        <v>0</v>
      </c>
      <c r="H254" s="80" t="s">
        <v>694</v>
      </c>
    </row>
    <row r="255" spans="1:8" s="2" customFormat="1" ht="33" customHeight="1" x14ac:dyDescent="0.25">
      <c r="A255" s="45" t="s">
        <v>441</v>
      </c>
      <c r="B255" s="64" t="s">
        <v>442</v>
      </c>
      <c r="C255" s="47" t="s">
        <v>690</v>
      </c>
      <c r="D255" s="22">
        <v>0</v>
      </c>
      <c r="E255" s="113">
        <v>0</v>
      </c>
      <c r="F255" s="20">
        <f t="shared" si="8"/>
        <v>0</v>
      </c>
      <c r="G255" s="78">
        <v>0</v>
      </c>
      <c r="H255" s="80" t="s">
        <v>694</v>
      </c>
    </row>
    <row r="256" spans="1:8" s="2" customFormat="1" x14ac:dyDescent="0.25">
      <c r="A256" s="45" t="s">
        <v>443</v>
      </c>
      <c r="B256" s="65" t="s">
        <v>440</v>
      </c>
      <c r="C256" s="47" t="s">
        <v>690</v>
      </c>
      <c r="D256" s="22">
        <v>0</v>
      </c>
      <c r="E256" s="113">
        <v>0</v>
      </c>
      <c r="F256" s="20">
        <f t="shared" si="8"/>
        <v>0</v>
      </c>
      <c r="G256" s="78">
        <v>0</v>
      </c>
      <c r="H256" s="80" t="s">
        <v>694</v>
      </c>
    </row>
    <row r="257" spans="1:8" s="2" customFormat="1" ht="29.25" customHeight="1" x14ac:dyDescent="0.25">
      <c r="A257" s="45" t="s">
        <v>444</v>
      </c>
      <c r="B257" s="64" t="s">
        <v>110</v>
      </c>
      <c r="C257" s="47" t="s">
        <v>690</v>
      </c>
      <c r="D257" s="22">
        <v>0</v>
      </c>
      <c r="E257" s="113">
        <v>0</v>
      </c>
      <c r="F257" s="20">
        <f t="shared" si="8"/>
        <v>0</v>
      </c>
      <c r="G257" s="78">
        <v>0</v>
      </c>
      <c r="H257" s="80" t="s">
        <v>694</v>
      </c>
    </row>
    <row r="258" spans="1:8" s="2" customFormat="1" ht="25.5" customHeight="1" x14ac:dyDescent="0.25">
      <c r="A258" s="45" t="s">
        <v>445</v>
      </c>
      <c r="B258" s="65" t="s">
        <v>440</v>
      </c>
      <c r="C258" s="47" t="s">
        <v>690</v>
      </c>
      <c r="D258" s="22">
        <v>0</v>
      </c>
      <c r="E258" s="113">
        <v>0</v>
      </c>
      <c r="F258" s="20">
        <f t="shared" si="8"/>
        <v>0</v>
      </c>
      <c r="G258" s="78">
        <v>0</v>
      </c>
      <c r="H258" s="80" t="s">
        <v>694</v>
      </c>
    </row>
    <row r="259" spans="1:8" s="2" customFormat="1" ht="25.5" x14ac:dyDescent="0.25">
      <c r="A259" s="45" t="s">
        <v>446</v>
      </c>
      <c r="B259" s="64" t="s">
        <v>111</v>
      </c>
      <c r="C259" s="47" t="s">
        <v>690</v>
      </c>
      <c r="D259" s="22">
        <v>0</v>
      </c>
      <c r="E259" s="113">
        <v>0</v>
      </c>
      <c r="F259" s="20">
        <f t="shared" si="8"/>
        <v>0</v>
      </c>
      <c r="G259" s="78">
        <v>0</v>
      </c>
      <c r="H259" s="80" t="s">
        <v>694</v>
      </c>
    </row>
    <row r="260" spans="1:8" s="2" customFormat="1" x14ac:dyDescent="0.25">
      <c r="A260" s="45" t="s">
        <v>447</v>
      </c>
      <c r="B260" s="65" t="s">
        <v>440</v>
      </c>
      <c r="C260" s="47" t="s">
        <v>690</v>
      </c>
      <c r="D260" s="22">
        <v>0</v>
      </c>
      <c r="E260" s="113">
        <v>0</v>
      </c>
      <c r="F260" s="20">
        <f t="shared" si="8"/>
        <v>0</v>
      </c>
      <c r="G260" s="78">
        <v>0</v>
      </c>
      <c r="H260" s="80" t="s">
        <v>694</v>
      </c>
    </row>
    <row r="261" spans="1:8" s="2" customFormat="1" x14ac:dyDescent="0.25">
      <c r="A261" s="45" t="s">
        <v>448</v>
      </c>
      <c r="B261" s="62" t="s">
        <v>449</v>
      </c>
      <c r="C261" s="47" t="s">
        <v>690</v>
      </c>
      <c r="D261" s="22">
        <v>0</v>
      </c>
      <c r="E261" s="113">
        <v>0</v>
      </c>
      <c r="F261" s="20">
        <f t="shared" si="8"/>
        <v>0</v>
      </c>
      <c r="G261" s="78">
        <v>0</v>
      </c>
      <c r="H261" s="80" t="s">
        <v>694</v>
      </c>
    </row>
    <row r="262" spans="1:8" s="2" customFormat="1" x14ac:dyDescent="0.25">
      <c r="A262" s="45" t="s">
        <v>450</v>
      </c>
      <c r="B262" s="64" t="s">
        <v>440</v>
      </c>
      <c r="C262" s="47" t="s">
        <v>690</v>
      </c>
      <c r="D262" s="22">
        <v>0</v>
      </c>
      <c r="E262" s="113">
        <v>0</v>
      </c>
      <c r="F262" s="20">
        <f t="shared" si="8"/>
        <v>0</v>
      </c>
      <c r="G262" s="78">
        <v>0</v>
      </c>
      <c r="H262" s="80" t="s">
        <v>694</v>
      </c>
    </row>
    <row r="263" spans="1:8" s="2" customFormat="1" x14ac:dyDescent="0.25">
      <c r="A263" s="45" t="s">
        <v>451</v>
      </c>
      <c r="B263" s="53" t="s">
        <v>41</v>
      </c>
      <c r="C263" s="47" t="s">
        <v>690</v>
      </c>
      <c r="D263" s="22">
        <v>260.95</v>
      </c>
      <c r="E263" s="113">
        <v>246.62</v>
      </c>
      <c r="F263" s="20">
        <f t="shared" si="8"/>
        <v>-14.329999999999984</v>
      </c>
      <c r="G263" s="78">
        <f t="shared" si="9"/>
        <v>-5.4914734623491031</v>
      </c>
      <c r="H263" s="80" t="s">
        <v>694</v>
      </c>
    </row>
    <row r="264" spans="1:8" s="2" customFormat="1" x14ac:dyDescent="0.25">
      <c r="A264" s="45" t="s">
        <v>452</v>
      </c>
      <c r="B264" s="64" t="s">
        <v>440</v>
      </c>
      <c r="C264" s="47" t="s">
        <v>690</v>
      </c>
      <c r="D264" s="22">
        <v>0</v>
      </c>
      <c r="E264" s="113">
        <v>109.1</v>
      </c>
      <c r="F264" s="20">
        <f t="shared" si="8"/>
        <v>109.1</v>
      </c>
      <c r="G264" s="78">
        <v>0</v>
      </c>
      <c r="H264" s="80" t="s">
        <v>694</v>
      </c>
    </row>
    <row r="265" spans="1:8" s="2" customFormat="1" x14ac:dyDescent="0.25">
      <c r="A265" s="45" t="s">
        <v>453</v>
      </c>
      <c r="B265" s="53" t="s">
        <v>454</v>
      </c>
      <c r="C265" s="47" t="s">
        <v>690</v>
      </c>
      <c r="D265" s="22">
        <v>0</v>
      </c>
      <c r="E265" s="113">
        <v>0</v>
      </c>
      <c r="F265" s="20">
        <f t="shared" si="8"/>
        <v>0</v>
      </c>
      <c r="G265" s="78">
        <v>0</v>
      </c>
      <c r="H265" s="80" t="s">
        <v>694</v>
      </c>
    </row>
    <row r="266" spans="1:8" s="2" customFormat="1" x14ac:dyDescent="0.25">
      <c r="A266" s="45" t="s">
        <v>455</v>
      </c>
      <c r="B266" s="64" t="s">
        <v>440</v>
      </c>
      <c r="C266" s="47" t="s">
        <v>690</v>
      </c>
      <c r="D266" s="22">
        <v>0</v>
      </c>
      <c r="E266" s="113">
        <v>0</v>
      </c>
      <c r="F266" s="20">
        <f t="shared" si="8"/>
        <v>0</v>
      </c>
      <c r="G266" s="78">
        <v>0</v>
      </c>
      <c r="H266" s="80" t="s">
        <v>694</v>
      </c>
    </row>
    <row r="267" spans="1:8" s="2" customFormat="1" x14ac:dyDescent="0.25">
      <c r="A267" s="45" t="s">
        <v>456</v>
      </c>
      <c r="B267" s="53" t="s">
        <v>457</v>
      </c>
      <c r="C267" s="47" t="s">
        <v>690</v>
      </c>
      <c r="D267" s="22">
        <v>9.6199999999999992</v>
      </c>
      <c r="E267" s="113">
        <v>4.67</v>
      </c>
      <c r="F267" s="20">
        <f t="shared" si="8"/>
        <v>-4.9499999999999993</v>
      </c>
      <c r="G267" s="78">
        <f t="shared" si="9"/>
        <v>-51.455301455301452</v>
      </c>
      <c r="H267" s="80" t="s">
        <v>694</v>
      </c>
    </row>
    <row r="268" spans="1:8" s="2" customFormat="1" x14ac:dyDescent="0.25">
      <c r="A268" s="45" t="s">
        <v>458</v>
      </c>
      <c r="B268" s="64" t="s">
        <v>440</v>
      </c>
      <c r="C268" s="47" t="s">
        <v>690</v>
      </c>
      <c r="D268" s="22">
        <v>9.6199999999999992</v>
      </c>
      <c r="E268" s="113">
        <f>E267</f>
        <v>4.67</v>
      </c>
      <c r="F268" s="20">
        <f t="shared" si="8"/>
        <v>-4.9499999999999993</v>
      </c>
      <c r="G268" s="78">
        <f t="shared" si="9"/>
        <v>-51.455301455301452</v>
      </c>
      <c r="H268" s="80" t="s">
        <v>694</v>
      </c>
    </row>
    <row r="269" spans="1:8" s="2" customFormat="1" x14ac:dyDescent="0.25">
      <c r="A269" s="45" t="s">
        <v>459</v>
      </c>
      <c r="B269" s="53" t="s">
        <v>43</v>
      </c>
      <c r="C269" s="47" t="s">
        <v>690</v>
      </c>
      <c r="D269" s="22">
        <v>0</v>
      </c>
      <c r="E269" s="113">
        <v>0</v>
      </c>
      <c r="F269" s="20">
        <f t="shared" si="8"/>
        <v>0</v>
      </c>
      <c r="G269" s="78">
        <v>0</v>
      </c>
      <c r="H269" s="80" t="s">
        <v>694</v>
      </c>
    </row>
    <row r="270" spans="1:8" s="2" customFormat="1" x14ac:dyDescent="0.25">
      <c r="A270" s="45" t="s">
        <v>460</v>
      </c>
      <c r="B270" s="64" t="s">
        <v>440</v>
      </c>
      <c r="C270" s="47" t="s">
        <v>690</v>
      </c>
      <c r="D270" s="22">
        <v>0</v>
      </c>
      <c r="E270" s="113">
        <v>0</v>
      </c>
      <c r="F270" s="20">
        <f t="shared" si="8"/>
        <v>0</v>
      </c>
      <c r="G270" s="78">
        <v>0</v>
      </c>
      <c r="H270" s="80" t="s">
        <v>694</v>
      </c>
    </row>
    <row r="271" spans="1:8" s="2" customFormat="1" x14ac:dyDescent="0.25">
      <c r="A271" s="45" t="s">
        <v>459</v>
      </c>
      <c r="B271" s="53" t="s">
        <v>461</v>
      </c>
      <c r="C271" s="47" t="s">
        <v>690</v>
      </c>
      <c r="D271" s="22">
        <v>0</v>
      </c>
      <c r="E271" s="113">
        <v>0</v>
      </c>
      <c r="F271" s="20">
        <f t="shared" si="8"/>
        <v>0</v>
      </c>
      <c r="G271" s="78">
        <v>0</v>
      </c>
      <c r="H271" s="80" t="s">
        <v>694</v>
      </c>
    </row>
    <row r="272" spans="1:8" s="2" customFormat="1" x14ac:dyDescent="0.25">
      <c r="A272" s="45" t="s">
        <v>462</v>
      </c>
      <c r="B272" s="64" t="s">
        <v>440</v>
      </c>
      <c r="C272" s="47" t="s">
        <v>690</v>
      </c>
      <c r="D272" s="22">
        <v>0</v>
      </c>
      <c r="E272" s="113">
        <v>0</v>
      </c>
      <c r="F272" s="20">
        <f t="shared" si="8"/>
        <v>0</v>
      </c>
      <c r="G272" s="78">
        <v>0</v>
      </c>
      <c r="H272" s="80" t="s">
        <v>694</v>
      </c>
    </row>
    <row r="273" spans="1:8" s="2" customFormat="1" ht="25.5" x14ac:dyDescent="0.25">
      <c r="A273" s="45" t="s">
        <v>463</v>
      </c>
      <c r="B273" s="62" t="s">
        <v>464</v>
      </c>
      <c r="C273" s="47" t="s">
        <v>690</v>
      </c>
      <c r="D273" s="22">
        <v>0</v>
      </c>
      <c r="E273" s="113">
        <v>0</v>
      </c>
      <c r="F273" s="20">
        <f t="shared" si="8"/>
        <v>0</v>
      </c>
      <c r="G273" s="78">
        <v>0</v>
      </c>
      <c r="H273" s="80" t="s">
        <v>694</v>
      </c>
    </row>
    <row r="274" spans="1:8" s="2" customFormat="1" x14ac:dyDescent="0.25">
      <c r="A274" s="45" t="s">
        <v>465</v>
      </c>
      <c r="B274" s="64" t="s">
        <v>440</v>
      </c>
      <c r="C274" s="47" t="s">
        <v>690</v>
      </c>
      <c r="D274" s="22">
        <v>0</v>
      </c>
      <c r="E274" s="113">
        <v>0</v>
      </c>
      <c r="F274" s="20">
        <f t="shared" si="8"/>
        <v>0</v>
      </c>
      <c r="G274" s="78">
        <v>0</v>
      </c>
      <c r="H274" s="80" t="s">
        <v>694</v>
      </c>
    </row>
    <row r="275" spans="1:8" s="2" customFormat="1" x14ac:dyDescent="0.25">
      <c r="A275" s="45" t="s">
        <v>466</v>
      </c>
      <c r="B275" s="64" t="s">
        <v>48</v>
      </c>
      <c r="C275" s="47" t="s">
        <v>690</v>
      </c>
      <c r="D275" s="22">
        <v>0</v>
      </c>
      <c r="E275" s="113">
        <v>0</v>
      </c>
      <c r="F275" s="20">
        <f t="shared" si="8"/>
        <v>0</v>
      </c>
      <c r="G275" s="78">
        <v>0</v>
      </c>
      <c r="H275" s="80" t="s">
        <v>694</v>
      </c>
    </row>
    <row r="276" spans="1:8" s="2" customFormat="1" x14ac:dyDescent="0.25">
      <c r="A276" s="45" t="s">
        <v>467</v>
      </c>
      <c r="B276" s="65" t="s">
        <v>440</v>
      </c>
      <c r="C276" s="47" t="s">
        <v>690</v>
      </c>
      <c r="D276" s="22">
        <v>0</v>
      </c>
      <c r="E276" s="113">
        <v>0</v>
      </c>
      <c r="F276" s="20">
        <f t="shared" si="8"/>
        <v>0</v>
      </c>
      <c r="G276" s="78">
        <v>0</v>
      </c>
      <c r="H276" s="80" t="s">
        <v>694</v>
      </c>
    </row>
    <row r="277" spans="1:8" s="2" customFormat="1" x14ac:dyDescent="0.25">
      <c r="A277" s="45" t="s">
        <v>468</v>
      </c>
      <c r="B277" s="64" t="s">
        <v>49</v>
      </c>
      <c r="C277" s="47" t="s">
        <v>690</v>
      </c>
      <c r="D277" s="22">
        <v>0</v>
      </c>
      <c r="E277" s="113">
        <v>0</v>
      </c>
      <c r="F277" s="20">
        <f t="shared" si="8"/>
        <v>0</v>
      </c>
      <c r="G277" s="78">
        <v>0</v>
      </c>
      <c r="H277" s="80" t="s">
        <v>694</v>
      </c>
    </row>
    <row r="278" spans="1:8" s="2" customFormat="1" x14ac:dyDescent="0.25">
      <c r="A278" s="45" t="s">
        <v>469</v>
      </c>
      <c r="B278" s="65" t="s">
        <v>440</v>
      </c>
      <c r="C278" s="47" t="s">
        <v>690</v>
      </c>
      <c r="D278" s="22">
        <v>0</v>
      </c>
      <c r="E278" s="113">
        <v>0</v>
      </c>
      <c r="F278" s="20">
        <f t="shared" si="8"/>
        <v>0</v>
      </c>
      <c r="G278" s="78">
        <v>0</v>
      </c>
      <c r="H278" s="80" t="s">
        <v>694</v>
      </c>
    </row>
    <row r="279" spans="1:8" s="2" customFormat="1" x14ac:dyDescent="0.25">
      <c r="A279" s="45" t="s">
        <v>470</v>
      </c>
      <c r="B279" s="62" t="s">
        <v>471</v>
      </c>
      <c r="C279" s="47" t="s">
        <v>690</v>
      </c>
      <c r="D279" s="22">
        <v>19</v>
      </c>
      <c r="E279" s="113">
        <v>24.7</v>
      </c>
      <c r="F279" s="20">
        <f t="shared" si="8"/>
        <v>5.6999999999999993</v>
      </c>
      <c r="G279" s="78">
        <f t="shared" si="9"/>
        <v>30</v>
      </c>
      <c r="H279" s="80" t="s">
        <v>694</v>
      </c>
    </row>
    <row r="280" spans="1:8" s="2" customFormat="1" x14ac:dyDescent="0.25">
      <c r="A280" s="45" t="s">
        <v>472</v>
      </c>
      <c r="B280" s="64" t="s">
        <v>440</v>
      </c>
      <c r="C280" s="47" t="s">
        <v>690</v>
      </c>
      <c r="D280" s="22">
        <v>0</v>
      </c>
      <c r="E280" s="113">
        <v>0</v>
      </c>
      <c r="F280" s="20">
        <f t="shared" si="8"/>
        <v>0</v>
      </c>
      <c r="G280" s="78">
        <v>0</v>
      </c>
      <c r="H280" s="80" t="s">
        <v>694</v>
      </c>
    </row>
    <row r="281" spans="1:8" s="2" customFormat="1" x14ac:dyDescent="0.25">
      <c r="A281" s="45" t="s">
        <v>473</v>
      </c>
      <c r="B281" s="63" t="s">
        <v>474</v>
      </c>
      <c r="C281" s="47" t="s">
        <v>690</v>
      </c>
      <c r="D281" s="22">
        <f>D282+D284+D289+D291+D293+D295+D297+D299+D301</f>
        <v>898.71</v>
      </c>
      <c r="E281" s="22">
        <f>E282+E284+E289+E291+E293+E295+E297+E299+E301</f>
        <v>951.3</v>
      </c>
      <c r="F281" s="20">
        <f t="shared" si="8"/>
        <v>52.589999999999918</v>
      </c>
      <c r="G281" s="78">
        <v>0</v>
      </c>
      <c r="H281" s="80" t="s">
        <v>694</v>
      </c>
    </row>
    <row r="282" spans="1:8" s="2" customFormat="1" x14ac:dyDescent="0.25">
      <c r="A282" s="45" t="s">
        <v>475</v>
      </c>
      <c r="B282" s="62" t="s">
        <v>476</v>
      </c>
      <c r="C282" s="47" t="s">
        <v>690</v>
      </c>
      <c r="D282" s="22">
        <v>0</v>
      </c>
      <c r="E282" s="113">
        <v>0.82</v>
      </c>
      <c r="F282" s="20">
        <f t="shared" si="8"/>
        <v>0.82</v>
      </c>
      <c r="G282" s="78">
        <v>0</v>
      </c>
      <c r="H282" s="80" t="s">
        <v>694</v>
      </c>
    </row>
    <row r="283" spans="1:8" s="2" customFormat="1" x14ac:dyDescent="0.25">
      <c r="A283" s="45" t="s">
        <v>477</v>
      </c>
      <c r="B283" s="64" t="s">
        <v>440</v>
      </c>
      <c r="C283" s="47" t="s">
        <v>690</v>
      </c>
      <c r="D283" s="22">
        <v>0</v>
      </c>
      <c r="E283" s="113">
        <v>0</v>
      </c>
      <c r="F283" s="20">
        <f t="shared" si="8"/>
        <v>0</v>
      </c>
      <c r="G283" s="78">
        <v>0</v>
      </c>
      <c r="H283" s="80" t="s">
        <v>694</v>
      </c>
    </row>
    <row r="284" spans="1:8" s="2" customFormat="1" x14ac:dyDescent="0.25">
      <c r="A284" s="45" t="s">
        <v>478</v>
      </c>
      <c r="B284" s="62" t="s">
        <v>479</v>
      </c>
      <c r="C284" s="47" t="s">
        <v>690</v>
      </c>
      <c r="D284" s="22">
        <v>160.54</v>
      </c>
      <c r="E284" s="113">
        <v>47.76</v>
      </c>
      <c r="F284" s="20">
        <f t="shared" si="8"/>
        <v>-112.78</v>
      </c>
      <c r="G284" s="78">
        <v>0</v>
      </c>
      <c r="H284" s="80" t="s">
        <v>694</v>
      </c>
    </row>
    <row r="285" spans="1:8" s="2" customFormat="1" x14ac:dyDescent="0.25">
      <c r="A285" s="45" t="s">
        <v>480</v>
      </c>
      <c r="B285" s="64" t="s">
        <v>312</v>
      </c>
      <c r="C285" s="47" t="s">
        <v>690</v>
      </c>
      <c r="D285" s="22">
        <v>0</v>
      </c>
      <c r="E285" s="22">
        <v>0</v>
      </c>
      <c r="F285" s="20">
        <f t="shared" si="8"/>
        <v>0</v>
      </c>
      <c r="G285" s="78">
        <v>0</v>
      </c>
      <c r="H285" s="80" t="s">
        <v>694</v>
      </c>
    </row>
    <row r="286" spans="1:8" s="2" customFormat="1" x14ac:dyDescent="0.25">
      <c r="A286" s="45" t="s">
        <v>481</v>
      </c>
      <c r="B286" s="65" t="s">
        <v>440</v>
      </c>
      <c r="C286" s="47" t="s">
        <v>690</v>
      </c>
      <c r="D286" s="22">
        <v>0</v>
      </c>
      <c r="E286" s="22">
        <v>0</v>
      </c>
      <c r="F286" s="20">
        <f t="shared" si="8"/>
        <v>0</v>
      </c>
      <c r="G286" s="78">
        <v>0</v>
      </c>
      <c r="H286" s="80" t="s">
        <v>694</v>
      </c>
    </row>
    <row r="287" spans="1:8" s="2" customFormat="1" x14ac:dyDescent="0.25">
      <c r="A287" s="45" t="s">
        <v>482</v>
      </c>
      <c r="B287" s="64" t="s">
        <v>483</v>
      </c>
      <c r="C287" s="47" t="s">
        <v>690</v>
      </c>
      <c r="D287" s="22">
        <v>0</v>
      </c>
      <c r="E287" s="22">
        <v>0</v>
      </c>
      <c r="F287" s="20">
        <f t="shared" si="8"/>
        <v>0</v>
      </c>
      <c r="G287" s="78">
        <v>0</v>
      </c>
      <c r="H287" s="80" t="s">
        <v>694</v>
      </c>
    </row>
    <row r="288" spans="1:8" s="2" customFormat="1" x14ac:dyDescent="0.25">
      <c r="A288" s="45" t="s">
        <v>484</v>
      </c>
      <c r="B288" s="65" t="s">
        <v>440</v>
      </c>
      <c r="C288" s="47" t="s">
        <v>690</v>
      </c>
      <c r="D288" s="22">
        <v>0</v>
      </c>
      <c r="E288" s="22">
        <v>0</v>
      </c>
      <c r="F288" s="20">
        <f t="shared" si="8"/>
        <v>0</v>
      </c>
      <c r="G288" s="78">
        <v>0</v>
      </c>
      <c r="H288" s="80" t="s">
        <v>694</v>
      </c>
    </row>
    <row r="289" spans="1:8" s="2" customFormat="1" ht="25.5" x14ac:dyDescent="0.25">
      <c r="A289" s="45" t="s">
        <v>485</v>
      </c>
      <c r="B289" s="62" t="s">
        <v>486</v>
      </c>
      <c r="C289" s="47" t="s">
        <v>690</v>
      </c>
      <c r="D289" s="22">
        <v>0</v>
      </c>
      <c r="E289" s="22">
        <v>0</v>
      </c>
      <c r="F289" s="20">
        <f t="shared" si="8"/>
        <v>0</v>
      </c>
      <c r="G289" s="78">
        <v>0</v>
      </c>
      <c r="H289" s="80" t="s">
        <v>694</v>
      </c>
    </row>
    <row r="290" spans="1:8" s="2" customFormat="1" x14ac:dyDescent="0.25">
      <c r="A290" s="45" t="s">
        <v>487</v>
      </c>
      <c r="B290" s="64" t="s">
        <v>440</v>
      </c>
      <c r="C290" s="47" t="s">
        <v>690</v>
      </c>
      <c r="D290" s="22">
        <v>0</v>
      </c>
      <c r="E290" s="22">
        <v>0</v>
      </c>
      <c r="F290" s="20">
        <f t="shared" si="8"/>
        <v>0</v>
      </c>
      <c r="G290" s="78">
        <v>0</v>
      </c>
      <c r="H290" s="80" t="s">
        <v>694</v>
      </c>
    </row>
    <row r="291" spans="1:8" s="2" customFormat="1" x14ac:dyDescent="0.25">
      <c r="A291" s="45" t="s">
        <v>488</v>
      </c>
      <c r="B291" s="62" t="s">
        <v>489</v>
      </c>
      <c r="C291" s="47" t="s">
        <v>690</v>
      </c>
      <c r="D291" s="22">
        <v>0</v>
      </c>
      <c r="E291" s="22">
        <v>0</v>
      </c>
      <c r="F291" s="20">
        <f t="shared" si="8"/>
        <v>0</v>
      </c>
      <c r="G291" s="78">
        <v>0</v>
      </c>
      <c r="H291" s="80" t="s">
        <v>694</v>
      </c>
    </row>
    <row r="292" spans="1:8" s="2" customFormat="1" x14ac:dyDescent="0.25">
      <c r="A292" s="45" t="s">
        <v>490</v>
      </c>
      <c r="B292" s="64" t="s">
        <v>440</v>
      </c>
      <c r="C292" s="47" t="s">
        <v>690</v>
      </c>
      <c r="D292" s="22">
        <v>0</v>
      </c>
      <c r="E292" s="22">
        <v>0</v>
      </c>
      <c r="F292" s="20">
        <f t="shared" si="8"/>
        <v>0</v>
      </c>
      <c r="G292" s="78">
        <v>0</v>
      </c>
      <c r="H292" s="80" t="s">
        <v>694</v>
      </c>
    </row>
    <row r="293" spans="1:8" s="2" customFormat="1" x14ac:dyDescent="0.25">
      <c r="A293" s="45" t="s">
        <v>491</v>
      </c>
      <c r="B293" s="62" t="s">
        <v>492</v>
      </c>
      <c r="C293" s="47" t="s">
        <v>690</v>
      </c>
      <c r="D293" s="22">
        <v>15</v>
      </c>
      <c r="E293" s="113">
        <v>11</v>
      </c>
      <c r="F293" s="20">
        <f t="shared" ref="F293:F315" si="10">E293-D293</f>
        <v>-4</v>
      </c>
      <c r="G293" s="78">
        <v>0</v>
      </c>
      <c r="H293" s="80" t="s">
        <v>694</v>
      </c>
    </row>
    <row r="294" spans="1:8" s="2" customFormat="1" x14ac:dyDescent="0.25">
      <c r="A294" s="45" t="s">
        <v>493</v>
      </c>
      <c r="B294" s="64" t="s">
        <v>440</v>
      </c>
      <c r="C294" s="47" t="s">
        <v>690</v>
      </c>
      <c r="D294" s="22">
        <v>0</v>
      </c>
      <c r="E294" s="113">
        <v>0</v>
      </c>
      <c r="F294" s="20">
        <f t="shared" si="10"/>
        <v>0</v>
      </c>
      <c r="G294" s="78">
        <v>0</v>
      </c>
      <c r="H294" s="80" t="s">
        <v>694</v>
      </c>
    </row>
    <row r="295" spans="1:8" s="2" customFormat="1" x14ac:dyDescent="0.25">
      <c r="A295" s="45" t="s">
        <v>494</v>
      </c>
      <c r="B295" s="62" t="s">
        <v>495</v>
      </c>
      <c r="C295" s="47" t="s">
        <v>690</v>
      </c>
      <c r="D295" s="22">
        <v>11.17</v>
      </c>
      <c r="E295" s="113">
        <v>10.26</v>
      </c>
      <c r="F295" s="20">
        <f t="shared" si="10"/>
        <v>-0.91000000000000014</v>
      </c>
      <c r="G295" s="78">
        <f t="shared" ref="G295:G302" si="11">F295/D295*100</f>
        <v>-8.146821844225606</v>
      </c>
      <c r="H295" s="80" t="s">
        <v>694</v>
      </c>
    </row>
    <row r="296" spans="1:8" s="2" customFormat="1" x14ac:dyDescent="0.25">
      <c r="A296" s="45" t="s">
        <v>496</v>
      </c>
      <c r="B296" s="64" t="s">
        <v>440</v>
      </c>
      <c r="C296" s="47" t="s">
        <v>690</v>
      </c>
      <c r="D296" s="22">
        <v>0</v>
      </c>
      <c r="E296" s="113">
        <v>0</v>
      </c>
      <c r="F296" s="20">
        <f t="shared" si="10"/>
        <v>0</v>
      </c>
      <c r="G296" s="78">
        <v>0</v>
      </c>
      <c r="H296" s="80" t="s">
        <v>694</v>
      </c>
    </row>
    <row r="297" spans="1:8" s="2" customFormat="1" x14ac:dyDescent="0.25">
      <c r="A297" s="45" t="s">
        <v>497</v>
      </c>
      <c r="B297" s="62" t="s">
        <v>498</v>
      </c>
      <c r="C297" s="47" t="s">
        <v>690</v>
      </c>
      <c r="D297" s="22">
        <v>70.56</v>
      </c>
      <c r="E297" s="113">
        <v>113.07</v>
      </c>
      <c r="F297" s="20">
        <f t="shared" si="10"/>
        <v>42.509999999999991</v>
      </c>
      <c r="G297" s="78">
        <f t="shared" si="11"/>
        <v>60.246598639455776</v>
      </c>
      <c r="H297" s="80" t="s">
        <v>694</v>
      </c>
    </row>
    <row r="298" spans="1:8" s="2" customFormat="1" x14ac:dyDescent="0.25">
      <c r="A298" s="45" t="s">
        <v>499</v>
      </c>
      <c r="B298" s="64" t="s">
        <v>440</v>
      </c>
      <c r="C298" s="47" t="s">
        <v>690</v>
      </c>
      <c r="D298" s="22">
        <v>0</v>
      </c>
      <c r="E298" s="113">
        <v>0</v>
      </c>
      <c r="F298" s="20">
        <f t="shared" si="10"/>
        <v>0</v>
      </c>
      <c r="G298" s="78">
        <v>0</v>
      </c>
      <c r="H298" s="80" t="s">
        <v>694</v>
      </c>
    </row>
    <row r="299" spans="1:8" s="2" customFormat="1" ht="25.5" x14ac:dyDescent="0.25">
      <c r="A299" s="45" t="s">
        <v>500</v>
      </c>
      <c r="B299" s="62" t="s">
        <v>501</v>
      </c>
      <c r="C299" s="47" t="s">
        <v>690</v>
      </c>
      <c r="D299" s="22">
        <v>0</v>
      </c>
      <c r="E299" s="113">
        <v>0</v>
      </c>
      <c r="F299" s="20">
        <f t="shared" si="10"/>
        <v>0</v>
      </c>
      <c r="G299" s="78">
        <v>0</v>
      </c>
      <c r="H299" s="80" t="s">
        <v>694</v>
      </c>
    </row>
    <row r="300" spans="1:8" s="2" customFormat="1" x14ac:dyDescent="0.25">
      <c r="A300" s="45" t="s">
        <v>502</v>
      </c>
      <c r="B300" s="64" t="s">
        <v>440</v>
      </c>
      <c r="C300" s="47" t="s">
        <v>690</v>
      </c>
      <c r="D300" s="22">
        <v>0</v>
      </c>
      <c r="E300" s="113">
        <v>0</v>
      </c>
      <c r="F300" s="20">
        <f t="shared" si="10"/>
        <v>0</v>
      </c>
      <c r="G300" s="78">
        <v>0</v>
      </c>
      <c r="H300" s="80" t="s">
        <v>694</v>
      </c>
    </row>
    <row r="301" spans="1:8" s="2" customFormat="1" x14ac:dyDescent="0.25">
      <c r="A301" s="45" t="s">
        <v>503</v>
      </c>
      <c r="B301" s="62" t="s">
        <v>504</v>
      </c>
      <c r="C301" s="47" t="s">
        <v>690</v>
      </c>
      <c r="D301" s="22">
        <v>641.44000000000005</v>
      </c>
      <c r="E301" s="113">
        <v>768.39</v>
      </c>
      <c r="F301" s="20">
        <f t="shared" si="10"/>
        <v>126.94999999999993</v>
      </c>
      <c r="G301" s="78">
        <f t="shared" si="11"/>
        <v>19.791406834622087</v>
      </c>
      <c r="H301" s="80" t="s">
        <v>694</v>
      </c>
    </row>
    <row r="302" spans="1:8" s="2" customFormat="1" x14ac:dyDescent="0.25">
      <c r="A302" s="45" t="s">
        <v>505</v>
      </c>
      <c r="B302" s="64" t="s">
        <v>440</v>
      </c>
      <c r="C302" s="47" t="s">
        <v>690</v>
      </c>
      <c r="D302" s="22">
        <v>641.44000000000005</v>
      </c>
      <c r="E302" s="113">
        <f>E301</f>
        <v>768.39</v>
      </c>
      <c r="F302" s="20">
        <f t="shared" si="10"/>
        <v>126.94999999999993</v>
      </c>
      <c r="G302" s="78">
        <f t="shared" si="11"/>
        <v>19.791406834622087</v>
      </c>
      <c r="H302" s="80" t="s">
        <v>694</v>
      </c>
    </row>
    <row r="303" spans="1:8" s="2" customFormat="1" ht="33" customHeight="1" x14ac:dyDescent="0.25">
      <c r="A303" s="45" t="s">
        <v>506</v>
      </c>
      <c r="B303" s="63" t="s">
        <v>507</v>
      </c>
      <c r="C303" s="47" t="s">
        <v>3</v>
      </c>
      <c r="D303" s="22">
        <v>0</v>
      </c>
      <c r="E303" s="22">
        <v>0</v>
      </c>
      <c r="F303" s="20">
        <f t="shared" si="10"/>
        <v>0</v>
      </c>
      <c r="G303" s="78">
        <v>0</v>
      </c>
      <c r="H303" s="80" t="s">
        <v>694</v>
      </c>
    </row>
    <row r="304" spans="1:8" s="2" customFormat="1" x14ac:dyDescent="0.25">
      <c r="A304" s="45" t="s">
        <v>508</v>
      </c>
      <c r="B304" s="62" t="s">
        <v>509</v>
      </c>
      <c r="C304" s="47" t="s">
        <v>3</v>
      </c>
      <c r="D304" s="22">
        <v>0</v>
      </c>
      <c r="E304" s="22">
        <v>0</v>
      </c>
      <c r="F304" s="20">
        <f t="shared" si="10"/>
        <v>0</v>
      </c>
      <c r="G304" s="78">
        <v>0</v>
      </c>
      <c r="H304" s="80" t="s">
        <v>694</v>
      </c>
    </row>
    <row r="305" spans="1:8" s="2" customFormat="1" ht="33" customHeight="1" x14ac:dyDescent="0.25">
      <c r="A305" s="45" t="s">
        <v>510</v>
      </c>
      <c r="B305" s="62" t="s">
        <v>511</v>
      </c>
      <c r="C305" s="47" t="s">
        <v>3</v>
      </c>
      <c r="D305" s="22">
        <v>0</v>
      </c>
      <c r="E305" s="22">
        <v>0</v>
      </c>
      <c r="F305" s="20">
        <f t="shared" si="10"/>
        <v>0</v>
      </c>
      <c r="G305" s="78">
        <v>0</v>
      </c>
      <c r="H305" s="80" t="s">
        <v>694</v>
      </c>
    </row>
    <row r="306" spans="1:8" s="2" customFormat="1" ht="31.5" customHeight="1" x14ac:dyDescent="0.25">
      <c r="A306" s="45" t="s">
        <v>512</v>
      </c>
      <c r="B306" s="62" t="s">
        <v>513</v>
      </c>
      <c r="C306" s="47" t="s">
        <v>3</v>
      </c>
      <c r="D306" s="22">
        <v>0</v>
      </c>
      <c r="E306" s="22">
        <v>0</v>
      </c>
      <c r="F306" s="20">
        <f t="shared" si="10"/>
        <v>0</v>
      </c>
      <c r="G306" s="78">
        <v>0</v>
      </c>
      <c r="H306" s="80" t="s">
        <v>694</v>
      </c>
    </row>
    <row r="307" spans="1:8" s="2" customFormat="1" ht="31.5" customHeight="1" x14ac:dyDescent="0.25">
      <c r="A307" s="45" t="s">
        <v>514</v>
      </c>
      <c r="B307" s="62" t="s">
        <v>515</v>
      </c>
      <c r="C307" s="47" t="s">
        <v>3</v>
      </c>
      <c r="D307" s="22">
        <v>0</v>
      </c>
      <c r="E307" s="22">
        <v>0</v>
      </c>
      <c r="F307" s="20">
        <f t="shared" si="10"/>
        <v>0</v>
      </c>
      <c r="G307" s="78">
        <v>0</v>
      </c>
      <c r="H307" s="80" t="s">
        <v>694</v>
      </c>
    </row>
    <row r="308" spans="1:8" s="2" customFormat="1" x14ac:dyDescent="0.25">
      <c r="A308" s="45" t="s">
        <v>516</v>
      </c>
      <c r="B308" s="53" t="s">
        <v>517</v>
      </c>
      <c r="C308" s="47" t="s">
        <v>3</v>
      </c>
      <c r="D308" s="22">
        <v>0</v>
      </c>
      <c r="E308" s="22">
        <v>0</v>
      </c>
      <c r="F308" s="20">
        <f t="shared" si="10"/>
        <v>0</v>
      </c>
      <c r="G308" s="78">
        <v>0</v>
      </c>
      <c r="H308" s="80" t="s">
        <v>694</v>
      </c>
    </row>
    <row r="309" spans="1:8" s="2" customFormat="1" x14ac:dyDescent="0.25">
      <c r="A309" s="45" t="s">
        <v>518</v>
      </c>
      <c r="B309" s="53" t="s">
        <v>519</v>
      </c>
      <c r="C309" s="47" t="s">
        <v>3</v>
      </c>
      <c r="D309" s="22">
        <v>0</v>
      </c>
      <c r="E309" s="22">
        <v>0</v>
      </c>
      <c r="F309" s="20">
        <f t="shared" si="10"/>
        <v>0</v>
      </c>
      <c r="G309" s="78">
        <v>0</v>
      </c>
      <c r="H309" s="80" t="s">
        <v>694</v>
      </c>
    </row>
    <row r="310" spans="1:8" s="2" customFormat="1" x14ac:dyDescent="0.25">
      <c r="A310" s="45" t="s">
        <v>520</v>
      </c>
      <c r="B310" s="53" t="s">
        <v>521</v>
      </c>
      <c r="C310" s="47" t="s">
        <v>3</v>
      </c>
      <c r="D310" s="22">
        <v>0</v>
      </c>
      <c r="E310" s="22">
        <v>0</v>
      </c>
      <c r="F310" s="20">
        <f t="shared" si="10"/>
        <v>0</v>
      </c>
      <c r="G310" s="78">
        <v>0</v>
      </c>
      <c r="H310" s="80" t="s">
        <v>694</v>
      </c>
    </row>
    <row r="311" spans="1:8" s="2" customFormat="1" x14ac:dyDescent="0.25">
      <c r="A311" s="45" t="s">
        <v>522</v>
      </c>
      <c r="B311" s="53" t="s">
        <v>523</v>
      </c>
      <c r="C311" s="47" t="s">
        <v>3</v>
      </c>
      <c r="D311" s="22">
        <v>0</v>
      </c>
      <c r="E311" s="22">
        <v>0</v>
      </c>
      <c r="F311" s="20">
        <f t="shared" si="10"/>
        <v>0</v>
      </c>
      <c r="G311" s="78">
        <v>0</v>
      </c>
      <c r="H311" s="80" t="s">
        <v>694</v>
      </c>
    </row>
    <row r="312" spans="1:8" s="2" customFormat="1" x14ac:dyDescent="0.25">
      <c r="A312" s="45" t="s">
        <v>524</v>
      </c>
      <c r="B312" s="53" t="s">
        <v>525</v>
      </c>
      <c r="C312" s="47" t="s">
        <v>3</v>
      </c>
      <c r="D312" s="22">
        <v>0</v>
      </c>
      <c r="E312" s="22">
        <v>0</v>
      </c>
      <c r="F312" s="20">
        <f t="shared" si="10"/>
        <v>0</v>
      </c>
      <c r="G312" s="78">
        <v>0</v>
      </c>
      <c r="H312" s="80" t="s">
        <v>694</v>
      </c>
    </row>
    <row r="313" spans="1:8" s="2" customFormat="1" ht="30" customHeight="1" x14ac:dyDescent="0.25">
      <c r="A313" s="45" t="s">
        <v>526</v>
      </c>
      <c r="B313" s="62" t="s">
        <v>527</v>
      </c>
      <c r="C313" s="47" t="s">
        <v>3</v>
      </c>
      <c r="D313" s="22">
        <v>0</v>
      </c>
      <c r="E313" s="22">
        <v>0</v>
      </c>
      <c r="F313" s="20">
        <f t="shared" si="10"/>
        <v>0</v>
      </c>
      <c r="G313" s="78">
        <v>0</v>
      </c>
      <c r="H313" s="80" t="s">
        <v>694</v>
      </c>
    </row>
    <row r="314" spans="1:8" s="2" customFormat="1" x14ac:dyDescent="0.25">
      <c r="A314" s="45" t="s">
        <v>528</v>
      </c>
      <c r="B314" s="83" t="s">
        <v>48</v>
      </c>
      <c r="C314" s="47" t="s">
        <v>3</v>
      </c>
      <c r="D314" s="22">
        <v>0</v>
      </c>
      <c r="E314" s="22">
        <v>0</v>
      </c>
      <c r="F314" s="20">
        <f t="shared" si="10"/>
        <v>0</v>
      </c>
      <c r="G314" s="78">
        <v>0</v>
      </c>
      <c r="H314" s="80" t="s">
        <v>694</v>
      </c>
    </row>
    <row r="315" spans="1:8" s="2" customFormat="1" ht="16.5" thickBot="1" x14ac:dyDescent="0.3">
      <c r="A315" s="75" t="s">
        <v>529</v>
      </c>
      <c r="B315" s="84" t="s">
        <v>49</v>
      </c>
      <c r="C315" s="54" t="s">
        <v>3</v>
      </c>
      <c r="D315" s="22">
        <v>0</v>
      </c>
      <c r="E315" s="22">
        <v>0</v>
      </c>
      <c r="F315" s="20">
        <f t="shared" si="10"/>
        <v>0</v>
      </c>
      <c r="G315" s="78">
        <v>0</v>
      </c>
      <c r="H315" s="80" t="s">
        <v>694</v>
      </c>
    </row>
    <row r="316" spans="1:8" s="2" customFormat="1" ht="16.5" thickBot="1" x14ac:dyDescent="0.3">
      <c r="A316" s="130" t="s">
        <v>530</v>
      </c>
      <c r="B316" s="131"/>
      <c r="C316" s="131"/>
      <c r="D316" s="131"/>
      <c r="E316" s="131"/>
      <c r="F316" s="131"/>
      <c r="G316" s="131"/>
      <c r="H316" s="132"/>
    </row>
    <row r="317" spans="1:8" x14ac:dyDescent="0.25">
      <c r="A317" s="38" t="s">
        <v>531</v>
      </c>
      <c r="B317" s="39" t="s">
        <v>532</v>
      </c>
      <c r="C317" s="40" t="s">
        <v>277</v>
      </c>
      <c r="D317" s="26" t="s">
        <v>533</v>
      </c>
      <c r="E317" s="26" t="s">
        <v>533</v>
      </c>
      <c r="F317" s="26"/>
      <c r="G317" s="26" t="s">
        <v>533</v>
      </c>
      <c r="H317" s="85" t="s">
        <v>533</v>
      </c>
    </row>
    <row r="318" spans="1:8" x14ac:dyDescent="0.25">
      <c r="A318" s="45" t="s">
        <v>534</v>
      </c>
      <c r="B318" s="63" t="s">
        <v>535</v>
      </c>
      <c r="C318" s="47" t="s">
        <v>1</v>
      </c>
      <c r="D318" s="11" t="s">
        <v>277</v>
      </c>
      <c r="E318" s="11" t="s">
        <v>277</v>
      </c>
      <c r="F318" s="19" t="s">
        <v>694</v>
      </c>
      <c r="G318" s="28" t="s">
        <v>694</v>
      </c>
      <c r="H318" s="19" t="s">
        <v>694</v>
      </c>
    </row>
    <row r="319" spans="1:8" x14ac:dyDescent="0.25">
      <c r="A319" s="45" t="s">
        <v>536</v>
      </c>
      <c r="B319" s="63" t="s">
        <v>537</v>
      </c>
      <c r="C319" s="47" t="s">
        <v>538</v>
      </c>
      <c r="D319" s="11" t="s">
        <v>277</v>
      </c>
      <c r="E319" s="11" t="s">
        <v>277</v>
      </c>
      <c r="F319" s="19" t="s">
        <v>694</v>
      </c>
      <c r="G319" s="28" t="s">
        <v>694</v>
      </c>
      <c r="H319" s="19" t="s">
        <v>694</v>
      </c>
    </row>
    <row r="320" spans="1:8" x14ac:dyDescent="0.25">
      <c r="A320" s="45" t="s">
        <v>539</v>
      </c>
      <c r="B320" s="63" t="s">
        <v>540</v>
      </c>
      <c r="C320" s="47" t="s">
        <v>1</v>
      </c>
      <c r="D320" s="11" t="s">
        <v>277</v>
      </c>
      <c r="E320" s="11" t="s">
        <v>277</v>
      </c>
      <c r="F320" s="19" t="s">
        <v>694</v>
      </c>
      <c r="G320" s="28" t="s">
        <v>694</v>
      </c>
      <c r="H320" s="19" t="s">
        <v>694</v>
      </c>
    </row>
    <row r="321" spans="1:8" x14ac:dyDescent="0.25">
      <c r="A321" s="45" t="s">
        <v>541</v>
      </c>
      <c r="B321" s="63" t="s">
        <v>542</v>
      </c>
      <c r="C321" s="47" t="s">
        <v>538</v>
      </c>
      <c r="D321" s="11" t="s">
        <v>277</v>
      </c>
      <c r="E321" s="11" t="s">
        <v>277</v>
      </c>
      <c r="F321" s="19" t="s">
        <v>694</v>
      </c>
      <c r="G321" s="28" t="s">
        <v>694</v>
      </c>
      <c r="H321" s="19" t="s">
        <v>694</v>
      </c>
    </row>
    <row r="322" spans="1:8" x14ac:dyDescent="0.25">
      <c r="A322" s="45" t="s">
        <v>543</v>
      </c>
      <c r="B322" s="63" t="s">
        <v>544</v>
      </c>
      <c r="C322" s="47" t="s">
        <v>545</v>
      </c>
      <c r="D322" s="11" t="s">
        <v>277</v>
      </c>
      <c r="E322" s="11" t="s">
        <v>277</v>
      </c>
      <c r="F322" s="19" t="s">
        <v>694</v>
      </c>
      <c r="G322" s="28" t="s">
        <v>694</v>
      </c>
      <c r="H322" s="19" t="s">
        <v>694</v>
      </c>
    </row>
    <row r="323" spans="1:8" x14ac:dyDescent="0.25">
      <c r="A323" s="45" t="s">
        <v>546</v>
      </c>
      <c r="B323" s="63" t="s">
        <v>547</v>
      </c>
      <c r="C323" s="47" t="s">
        <v>277</v>
      </c>
      <c r="D323" s="22" t="s">
        <v>533</v>
      </c>
      <c r="E323" s="11" t="s">
        <v>277</v>
      </c>
      <c r="F323" s="19" t="s">
        <v>533</v>
      </c>
      <c r="G323" s="28" t="s">
        <v>533</v>
      </c>
      <c r="H323" s="86" t="s">
        <v>533</v>
      </c>
    </row>
    <row r="324" spans="1:8" x14ac:dyDescent="0.25">
      <c r="A324" s="45" t="s">
        <v>548</v>
      </c>
      <c r="B324" s="62" t="s">
        <v>549</v>
      </c>
      <c r="C324" s="47" t="s">
        <v>545</v>
      </c>
      <c r="D324" s="11" t="s">
        <v>277</v>
      </c>
      <c r="E324" s="11" t="s">
        <v>277</v>
      </c>
      <c r="F324" s="19" t="s">
        <v>694</v>
      </c>
      <c r="G324" s="28" t="s">
        <v>694</v>
      </c>
      <c r="H324" s="86" t="s">
        <v>694</v>
      </c>
    </row>
    <row r="325" spans="1:8" x14ac:dyDescent="0.25">
      <c r="A325" s="45" t="s">
        <v>550</v>
      </c>
      <c r="B325" s="62" t="s">
        <v>551</v>
      </c>
      <c r="C325" s="47" t="s">
        <v>552</v>
      </c>
      <c r="D325" s="11" t="s">
        <v>277</v>
      </c>
      <c r="E325" s="11" t="s">
        <v>277</v>
      </c>
      <c r="F325" s="19" t="s">
        <v>694</v>
      </c>
      <c r="G325" s="28" t="s">
        <v>694</v>
      </c>
      <c r="H325" s="86" t="s">
        <v>694</v>
      </c>
    </row>
    <row r="326" spans="1:8" x14ac:dyDescent="0.25">
      <c r="A326" s="45" t="s">
        <v>553</v>
      </c>
      <c r="B326" s="63" t="s">
        <v>554</v>
      </c>
      <c r="C326" s="47" t="s">
        <v>277</v>
      </c>
      <c r="D326" s="22" t="s">
        <v>533</v>
      </c>
      <c r="E326" s="11" t="s">
        <v>277</v>
      </c>
      <c r="F326" s="19" t="s">
        <v>533</v>
      </c>
      <c r="G326" s="28" t="s">
        <v>533</v>
      </c>
      <c r="H326" s="86" t="s">
        <v>533</v>
      </c>
    </row>
    <row r="327" spans="1:8" x14ac:dyDescent="0.25">
      <c r="A327" s="45" t="s">
        <v>555</v>
      </c>
      <c r="B327" s="62" t="s">
        <v>549</v>
      </c>
      <c r="C327" s="47" t="s">
        <v>545</v>
      </c>
      <c r="D327" s="11" t="s">
        <v>277</v>
      </c>
      <c r="E327" s="11" t="s">
        <v>277</v>
      </c>
      <c r="F327" s="19" t="s">
        <v>694</v>
      </c>
      <c r="G327" s="28" t="s">
        <v>694</v>
      </c>
      <c r="H327" s="86" t="s">
        <v>694</v>
      </c>
    </row>
    <row r="328" spans="1:8" x14ac:dyDescent="0.25">
      <c r="A328" s="45" t="s">
        <v>556</v>
      </c>
      <c r="B328" s="62" t="s">
        <v>557</v>
      </c>
      <c r="C328" s="47" t="s">
        <v>1</v>
      </c>
      <c r="D328" s="11" t="s">
        <v>277</v>
      </c>
      <c r="E328" s="11" t="s">
        <v>277</v>
      </c>
      <c r="F328" s="19" t="s">
        <v>694</v>
      </c>
      <c r="G328" s="28" t="s">
        <v>694</v>
      </c>
      <c r="H328" s="86" t="s">
        <v>694</v>
      </c>
    </row>
    <row r="329" spans="1:8" x14ac:dyDescent="0.25">
      <c r="A329" s="45" t="s">
        <v>558</v>
      </c>
      <c r="B329" s="62" t="s">
        <v>551</v>
      </c>
      <c r="C329" s="47" t="s">
        <v>552</v>
      </c>
      <c r="D329" s="11" t="s">
        <v>277</v>
      </c>
      <c r="E329" s="11" t="s">
        <v>277</v>
      </c>
      <c r="F329" s="19" t="s">
        <v>694</v>
      </c>
      <c r="G329" s="28" t="s">
        <v>694</v>
      </c>
      <c r="H329" s="86" t="s">
        <v>694</v>
      </c>
    </row>
    <row r="330" spans="1:8" x14ac:dyDescent="0.25">
      <c r="A330" s="45" t="s">
        <v>559</v>
      </c>
      <c r="B330" s="63" t="s">
        <v>560</v>
      </c>
      <c r="C330" s="47" t="s">
        <v>277</v>
      </c>
      <c r="D330" s="22" t="s">
        <v>533</v>
      </c>
      <c r="E330" s="11" t="s">
        <v>277</v>
      </c>
      <c r="F330" s="19" t="s">
        <v>533</v>
      </c>
      <c r="G330" s="28" t="s">
        <v>533</v>
      </c>
      <c r="H330" s="86" t="s">
        <v>533</v>
      </c>
    </row>
    <row r="331" spans="1:8" x14ac:dyDescent="0.25">
      <c r="A331" s="45" t="s">
        <v>561</v>
      </c>
      <c r="B331" s="62" t="s">
        <v>549</v>
      </c>
      <c r="C331" s="47" t="s">
        <v>545</v>
      </c>
      <c r="D331" s="11" t="s">
        <v>277</v>
      </c>
      <c r="E331" s="11" t="s">
        <v>277</v>
      </c>
      <c r="F331" s="19" t="s">
        <v>694</v>
      </c>
      <c r="G331" s="28" t="s">
        <v>694</v>
      </c>
      <c r="H331" s="86" t="s">
        <v>694</v>
      </c>
    </row>
    <row r="332" spans="1:8" x14ac:dyDescent="0.25">
      <c r="A332" s="45" t="s">
        <v>562</v>
      </c>
      <c r="B332" s="62" t="s">
        <v>551</v>
      </c>
      <c r="C332" s="47" t="s">
        <v>552</v>
      </c>
      <c r="D332" s="11" t="s">
        <v>277</v>
      </c>
      <c r="E332" s="11" t="s">
        <v>277</v>
      </c>
      <c r="F332" s="19" t="s">
        <v>694</v>
      </c>
      <c r="G332" s="28" t="s">
        <v>694</v>
      </c>
      <c r="H332" s="86" t="s">
        <v>694</v>
      </c>
    </row>
    <row r="333" spans="1:8" x14ac:dyDescent="0.25">
      <c r="A333" s="45" t="s">
        <v>563</v>
      </c>
      <c r="B333" s="63" t="s">
        <v>564</v>
      </c>
      <c r="C333" s="47" t="s">
        <v>277</v>
      </c>
      <c r="D333" s="22" t="s">
        <v>533</v>
      </c>
      <c r="E333" s="11" t="s">
        <v>277</v>
      </c>
      <c r="F333" s="19" t="s">
        <v>533</v>
      </c>
      <c r="G333" s="28" t="s">
        <v>533</v>
      </c>
      <c r="H333" s="86" t="s">
        <v>533</v>
      </c>
    </row>
    <row r="334" spans="1:8" x14ac:dyDescent="0.25">
      <c r="A334" s="45" t="s">
        <v>565</v>
      </c>
      <c r="B334" s="62" t="s">
        <v>549</v>
      </c>
      <c r="C334" s="47" t="s">
        <v>545</v>
      </c>
      <c r="D334" s="11" t="s">
        <v>277</v>
      </c>
      <c r="E334" s="11" t="s">
        <v>277</v>
      </c>
      <c r="F334" s="19" t="s">
        <v>694</v>
      </c>
      <c r="G334" s="28" t="s">
        <v>694</v>
      </c>
      <c r="H334" s="86" t="s">
        <v>694</v>
      </c>
    </row>
    <row r="335" spans="1:8" x14ac:dyDescent="0.25">
      <c r="A335" s="45" t="s">
        <v>566</v>
      </c>
      <c r="B335" s="62" t="s">
        <v>557</v>
      </c>
      <c r="C335" s="47" t="s">
        <v>1</v>
      </c>
      <c r="D335" s="11" t="s">
        <v>277</v>
      </c>
      <c r="E335" s="11" t="s">
        <v>277</v>
      </c>
      <c r="F335" s="19" t="s">
        <v>694</v>
      </c>
      <c r="G335" s="28" t="s">
        <v>694</v>
      </c>
      <c r="H335" s="86" t="s">
        <v>694</v>
      </c>
    </row>
    <row r="336" spans="1:8" x14ac:dyDescent="0.25">
      <c r="A336" s="45" t="s">
        <v>567</v>
      </c>
      <c r="B336" s="62" t="s">
        <v>551</v>
      </c>
      <c r="C336" s="47" t="s">
        <v>552</v>
      </c>
      <c r="D336" s="11" t="s">
        <v>277</v>
      </c>
      <c r="E336" s="11" t="s">
        <v>277</v>
      </c>
      <c r="F336" s="19" t="s">
        <v>694</v>
      </c>
      <c r="G336" s="28" t="s">
        <v>694</v>
      </c>
      <c r="H336" s="86" t="s">
        <v>694</v>
      </c>
    </row>
    <row r="337" spans="1:8" x14ac:dyDescent="0.25">
      <c r="A337" s="38" t="s">
        <v>568</v>
      </c>
      <c r="B337" s="39" t="s">
        <v>569</v>
      </c>
      <c r="C337" s="40" t="s">
        <v>277</v>
      </c>
      <c r="D337" s="25" t="s">
        <v>533</v>
      </c>
      <c r="E337" s="11" t="s">
        <v>277</v>
      </c>
      <c r="F337" s="19" t="s">
        <v>533</v>
      </c>
      <c r="G337" s="28" t="s">
        <v>533</v>
      </c>
      <c r="H337" s="80" t="s">
        <v>533</v>
      </c>
    </row>
    <row r="338" spans="1:8" ht="29.25" customHeight="1" x14ac:dyDescent="0.25">
      <c r="A338" s="45" t="s">
        <v>570</v>
      </c>
      <c r="B338" s="63" t="s">
        <v>571</v>
      </c>
      <c r="C338" s="47" t="s">
        <v>545</v>
      </c>
      <c r="D338" s="22">
        <f>D339</f>
        <v>1672.3256450000001</v>
      </c>
      <c r="E338" s="27">
        <f>E339</f>
        <v>785.50343399999997</v>
      </c>
      <c r="F338" s="19">
        <f t="shared" ref="F338:F365" si="12">E338-D338</f>
        <v>-886.82221100000015</v>
      </c>
      <c r="G338" s="28">
        <f t="shared" ref="G338:G365" si="13">F338/D338*100</f>
        <v>-53.029277739743094</v>
      </c>
      <c r="H338" s="86" t="s">
        <v>694</v>
      </c>
    </row>
    <row r="339" spans="1:8" ht="25.5" x14ac:dyDescent="0.25">
      <c r="A339" s="45" t="s">
        <v>572</v>
      </c>
      <c r="B339" s="62" t="s">
        <v>573</v>
      </c>
      <c r="C339" s="47" t="s">
        <v>545</v>
      </c>
      <c r="D339" s="11">
        <f>1672325.645/1000</f>
        <v>1672.3256450000001</v>
      </c>
      <c r="E339" s="27">
        <v>785.50343399999997</v>
      </c>
      <c r="F339" s="19">
        <f t="shared" si="12"/>
        <v>-886.82221100000015</v>
      </c>
      <c r="G339" s="28">
        <f t="shared" si="13"/>
        <v>-53.029277739743094</v>
      </c>
      <c r="H339" s="86" t="s">
        <v>694</v>
      </c>
    </row>
    <row r="340" spans="1:8" x14ac:dyDescent="0.25">
      <c r="A340" s="45" t="s">
        <v>574</v>
      </c>
      <c r="B340" s="83" t="s">
        <v>575</v>
      </c>
      <c r="C340" s="47" t="s">
        <v>545</v>
      </c>
      <c r="D340" s="11" t="s">
        <v>277</v>
      </c>
      <c r="E340" s="11" t="s">
        <v>277</v>
      </c>
      <c r="F340" s="19" t="s">
        <v>694</v>
      </c>
      <c r="G340" s="28" t="s">
        <v>694</v>
      </c>
      <c r="H340" s="86" t="s">
        <v>694</v>
      </c>
    </row>
    <row r="341" spans="1:8" x14ac:dyDescent="0.25">
      <c r="A341" s="45" t="s">
        <v>576</v>
      </c>
      <c r="B341" s="83" t="s">
        <v>577</v>
      </c>
      <c r="C341" s="47" t="s">
        <v>545</v>
      </c>
      <c r="D341" s="11" t="s">
        <v>277</v>
      </c>
      <c r="E341" s="11" t="s">
        <v>277</v>
      </c>
      <c r="F341" s="19" t="s">
        <v>694</v>
      </c>
      <c r="G341" s="28" t="s">
        <v>694</v>
      </c>
      <c r="H341" s="86" t="s">
        <v>694</v>
      </c>
    </row>
    <row r="342" spans="1:8" x14ac:dyDescent="0.25">
      <c r="A342" s="45" t="s">
        <v>578</v>
      </c>
      <c r="B342" s="63" t="s">
        <v>579</v>
      </c>
      <c r="C342" s="47" t="s">
        <v>545</v>
      </c>
      <c r="D342" s="11">
        <f>284984.33/1000</f>
        <v>284.98433</v>
      </c>
      <c r="E342" s="19">
        <v>124.14819799999998</v>
      </c>
      <c r="F342" s="19">
        <f t="shared" si="12"/>
        <v>-160.83613200000002</v>
      </c>
      <c r="G342" s="28">
        <f t="shared" si="13"/>
        <v>-56.436833562041819</v>
      </c>
      <c r="H342" s="86" t="s">
        <v>694</v>
      </c>
    </row>
    <row r="343" spans="1:8" x14ac:dyDescent="0.25">
      <c r="A343" s="45" t="s">
        <v>580</v>
      </c>
      <c r="B343" s="63" t="s">
        <v>581</v>
      </c>
      <c r="C343" s="47" t="s">
        <v>1</v>
      </c>
      <c r="D343" s="11">
        <v>294.60000000000002</v>
      </c>
      <c r="E343" s="27">
        <v>294.60000000000002</v>
      </c>
      <c r="F343" s="19">
        <f t="shared" si="12"/>
        <v>0</v>
      </c>
      <c r="G343" s="28">
        <f t="shared" si="13"/>
        <v>0</v>
      </c>
      <c r="H343" s="86" t="s">
        <v>694</v>
      </c>
    </row>
    <row r="344" spans="1:8" ht="25.5" x14ac:dyDescent="0.25">
      <c r="A344" s="45" t="s">
        <v>582</v>
      </c>
      <c r="B344" s="62" t="s">
        <v>583</v>
      </c>
      <c r="C344" s="47" t="s">
        <v>1</v>
      </c>
      <c r="D344" s="11" t="s">
        <v>277</v>
      </c>
      <c r="E344" s="11" t="s">
        <v>277</v>
      </c>
      <c r="F344" s="19" t="s">
        <v>694</v>
      </c>
      <c r="G344" s="28" t="s">
        <v>694</v>
      </c>
      <c r="H344" s="86" t="s">
        <v>694</v>
      </c>
    </row>
    <row r="345" spans="1:8" x14ac:dyDescent="0.25">
      <c r="A345" s="45" t="s">
        <v>584</v>
      </c>
      <c r="B345" s="83" t="s">
        <v>575</v>
      </c>
      <c r="C345" s="47" t="s">
        <v>1</v>
      </c>
      <c r="D345" s="11" t="s">
        <v>277</v>
      </c>
      <c r="E345" s="11" t="s">
        <v>277</v>
      </c>
      <c r="F345" s="19" t="s">
        <v>694</v>
      </c>
      <c r="G345" s="28" t="s">
        <v>694</v>
      </c>
      <c r="H345" s="86" t="s">
        <v>694</v>
      </c>
    </row>
    <row r="346" spans="1:8" x14ac:dyDescent="0.25">
      <c r="A346" s="45" t="s">
        <v>585</v>
      </c>
      <c r="B346" s="83" t="s">
        <v>577</v>
      </c>
      <c r="C346" s="47" t="s">
        <v>1</v>
      </c>
      <c r="D346" s="22" t="s">
        <v>277</v>
      </c>
      <c r="E346" s="22" t="s">
        <v>277</v>
      </c>
      <c r="F346" s="19" t="s">
        <v>694</v>
      </c>
      <c r="G346" s="28" t="s">
        <v>694</v>
      </c>
      <c r="H346" s="86" t="s">
        <v>694</v>
      </c>
    </row>
    <row r="347" spans="1:8" x14ac:dyDescent="0.25">
      <c r="A347" s="45" t="s">
        <v>586</v>
      </c>
      <c r="B347" s="63" t="s">
        <v>587</v>
      </c>
      <c r="C347" s="47" t="s">
        <v>588</v>
      </c>
      <c r="D347" s="15">
        <v>25984.89</v>
      </c>
      <c r="E347" s="28">
        <v>26867.103999999999</v>
      </c>
      <c r="F347" s="19">
        <f t="shared" si="12"/>
        <v>882.21399999999994</v>
      </c>
      <c r="G347" s="28">
        <f t="shared" si="13"/>
        <v>3.395103846889481</v>
      </c>
      <c r="H347" s="86" t="s">
        <v>694</v>
      </c>
    </row>
    <row r="348" spans="1:8" ht="25.5" x14ac:dyDescent="0.25">
      <c r="A348" s="45" t="s">
        <v>589</v>
      </c>
      <c r="B348" s="63" t="s">
        <v>590</v>
      </c>
      <c r="C348" s="47" t="s">
        <v>690</v>
      </c>
      <c r="D348" s="11" t="s">
        <v>277</v>
      </c>
      <c r="E348" s="11" t="s">
        <v>277</v>
      </c>
      <c r="F348" s="19" t="s">
        <v>694</v>
      </c>
      <c r="G348" s="28" t="s">
        <v>694</v>
      </c>
      <c r="H348" s="86" t="s">
        <v>694</v>
      </c>
    </row>
    <row r="349" spans="1:8" x14ac:dyDescent="0.25">
      <c r="A349" s="45" t="s">
        <v>591</v>
      </c>
      <c r="B349" s="77" t="s">
        <v>592</v>
      </c>
      <c r="C349" s="47" t="s">
        <v>277</v>
      </c>
      <c r="D349" s="22" t="s">
        <v>533</v>
      </c>
      <c r="E349" s="19"/>
      <c r="F349" s="19" t="s">
        <v>533</v>
      </c>
      <c r="G349" s="28" t="s">
        <v>533</v>
      </c>
      <c r="H349" s="86" t="s">
        <v>533</v>
      </c>
    </row>
    <row r="350" spans="1:8" x14ac:dyDescent="0.25">
      <c r="A350" s="45" t="s">
        <v>593</v>
      </c>
      <c r="B350" s="63" t="s">
        <v>594</v>
      </c>
      <c r="C350" s="47" t="s">
        <v>545</v>
      </c>
      <c r="D350" s="11" t="s">
        <v>277</v>
      </c>
      <c r="E350" s="11" t="s">
        <v>277</v>
      </c>
      <c r="F350" s="19" t="s">
        <v>694</v>
      </c>
      <c r="G350" s="28" t="s">
        <v>694</v>
      </c>
      <c r="H350" s="86" t="s">
        <v>694</v>
      </c>
    </row>
    <row r="351" spans="1:8" x14ac:dyDescent="0.25">
      <c r="A351" s="45" t="s">
        <v>595</v>
      </c>
      <c r="B351" s="63" t="s">
        <v>596</v>
      </c>
      <c r="C351" s="47" t="s">
        <v>538</v>
      </c>
      <c r="D351" s="11" t="s">
        <v>277</v>
      </c>
      <c r="E351" s="11" t="s">
        <v>277</v>
      </c>
      <c r="F351" s="19" t="s">
        <v>694</v>
      </c>
      <c r="G351" s="28" t="s">
        <v>694</v>
      </c>
      <c r="H351" s="86" t="s">
        <v>694</v>
      </c>
    </row>
    <row r="352" spans="1:8" ht="25.5" x14ac:dyDescent="0.25">
      <c r="A352" s="45" t="s">
        <v>597</v>
      </c>
      <c r="B352" s="63" t="s">
        <v>598</v>
      </c>
      <c r="C352" s="47" t="s">
        <v>690</v>
      </c>
      <c r="D352" s="11" t="s">
        <v>277</v>
      </c>
      <c r="E352" s="11" t="s">
        <v>277</v>
      </c>
      <c r="F352" s="19" t="s">
        <v>694</v>
      </c>
      <c r="G352" s="28" t="s">
        <v>694</v>
      </c>
      <c r="H352" s="86" t="s">
        <v>694</v>
      </c>
    </row>
    <row r="353" spans="1:8" ht="25.5" x14ac:dyDescent="0.25">
      <c r="A353" s="45" t="s">
        <v>599</v>
      </c>
      <c r="B353" s="63" t="s">
        <v>600</v>
      </c>
      <c r="C353" s="47" t="s">
        <v>690</v>
      </c>
      <c r="D353" s="11" t="s">
        <v>277</v>
      </c>
      <c r="E353" s="11" t="s">
        <v>277</v>
      </c>
      <c r="F353" s="19" t="s">
        <v>694</v>
      </c>
      <c r="G353" s="28" t="s">
        <v>694</v>
      </c>
      <c r="H353" s="86" t="s">
        <v>694</v>
      </c>
    </row>
    <row r="354" spans="1:8" x14ac:dyDescent="0.25">
      <c r="A354" s="45" t="s">
        <v>601</v>
      </c>
      <c r="B354" s="77" t="s">
        <v>602</v>
      </c>
      <c r="C354" s="87" t="s">
        <v>277</v>
      </c>
      <c r="D354" s="22" t="s">
        <v>533</v>
      </c>
      <c r="E354" s="11" t="s">
        <v>277</v>
      </c>
      <c r="F354" s="19" t="s">
        <v>694</v>
      </c>
      <c r="G354" s="28" t="s">
        <v>694</v>
      </c>
      <c r="H354" s="86" t="s">
        <v>533</v>
      </c>
    </row>
    <row r="355" spans="1:8" x14ac:dyDescent="0.25">
      <c r="A355" s="45" t="s">
        <v>603</v>
      </c>
      <c r="B355" s="63" t="s">
        <v>604</v>
      </c>
      <c r="C355" s="47" t="s">
        <v>1</v>
      </c>
      <c r="D355" s="11" t="s">
        <v>277</v>
      </c>
      <c r="E355" s="11" t="s">
        <v>277</v>
      </c>
      <c r="F355" s="19" t="s">
        <v>694</v>
      </c>
      <c r="G355" s="28" t="s">
        <v>694</v>
      </c>
      <c r="H355" s="86" t="s">
        <v>694</v>
      </c>
    </row>
    <row r="356" spans="1:8" ht="48.75" customHeight="1" x14ac:dyDescent="0.25">
      <c r="A356" s="45" t="s">
        <v>605</v>
      </c>
      <c r="B356" s="62" t="s">
        <v>606</v>
      </c>
      <c r="C356" s="47" t="s">
        <v>1</v>
      </c>
      <c r="D356" s="11" t="s">
        <v>277</v>
      </c>
      <c r="E356" s="11" t="s">
        <v>277</v>
      </c>
      <c r="F356" s="19" t="s">
        <v>694</v>
      </c>
      <c r="G356" s="28" t="s">
        <v>694</v>
      </c>
      <c r="H356" s="86" t="s">
        <v>694</v>
      </c>
    </row>
    <row r="357" spans="1:8" ht="49.5" customHeight="1" x14ac:dyDescent="0.25">
      <c r="A357" s="45" t="s">
        <v>607</v>
      </c>
      <c r="B357" s="62" t="s">
        <v>608</v>
      </c>
      <c r="C357" s="47" t="s">
        <v>1</v>
      </c>
      <c r="D357" s="11" t="s">
        <v>277</v>
      </c>
      <c r="E357" s="11" t="s">
        <v>277</v>
      </c>
      <c r="F357" s="19" t="s">
        <v>694</v>
      </c>
      <c r="G357" s="28" t="s">
        <v>694</v>
      </c>
      <c r="H357" s="86" t="s">
        <v>694</v>
      </c>
    </row>
    <row r="358" spans="1:8" ht="36" customHeight="1" x14ac:dyDescent="0.25">
      <c r="A358" s="45" t="s">
        <v>609</v>
      </c>
      <c r="B358" s="62" t="s">
        <v>610</v>
      </c>
      <c r="C358" s="47" t="s">
        <v>1</v>
      </c>
      <c r="D358" s="11" t="s">
        <v>277</v>
      </c>
      <c r="E358" s="11" t="s">
        <v>277</v>
      </c>
      <c r="F358" s="19" t="s">
        <v>694</v>
      </c>
      <c r="G358" s="28" t="s">
        <v>694</v>
      </c>
      <c r="H358" s="86" t="s">
        <v>694</v>
      </c>
    </row>
    <row r="359" spans="1:8" ht="25.5" customHeight="1" x14ac:dyDescent="0.25">
      <c r="A359" s="45" t="s">
        <v>611</v>
      </c>
      <c r="B359" s="63" t="s">
        <v>612</v>
      </c>
      <c r="C359" s="47" t="s">
        <v>545</v>
      </c>
      <c r="D359" s="11" t="s">
        <v>277</v>
      </c>
      <c r="E359" s="11" t="s">
        <v>277</v>
      </c>
      <c r="F359" s="19" t="s">
        <v>694</v>
      </c>
      <c r="G359" s="28" t="s">
        <v>694</v>
      </c>
      <c r="H359" s="86" t="s">
        <v>694</v>
      </c>
    </row>
    <row r="360" spans="1:8" ht="30" customHeight="1" x14ac:dyDescent="0.25">
      <c r="A360" s="45" t="s">
        <v>613</v>
      </c>
      <c r="B360" s="62" t="s">
        <v>614</v>
      </c>
      <c r="C360" s="47" t="s">
        <v>545</v>
      </c>
      <c r="D360" s="11" t="s">
        <v>277</v>
      </c>
      <c r="E360" s="11" t="s">
        <v>277</v>
      </c>
      <c r="F360" s="19" t="s">
        <v>694</v>
      </c>
      <c r="G360" s="28" t="s">
        <v>694</v>
      </c>
      <c r="H360" s="86" t="s">
        <v>694</v>
      </c>
    </row>
    <row r="361" spans="1:8" ht="23.25" customHeight="1" x14ac:dyDescent="0.25">
      <c r="A361" s="45" t="s">
        <v>615</v>
      </c>
      <c r="B361" s="62" t="s">
        <v>616</v>
      </c>
      <c r="C361" s="47" t="s">
        <v>545</v>
      </c>
      <c r="D361" s="11" t="s">
        <v>277</v>
      </c>
      <c r="E361" s="11" t="s">
        <v>277</v>
      </c>
      <c r="F361" s="19" t="s">
        <v>694</v>
      </c>
      <c r="G361" s="28" t="s">
        <v>694</v>
      </c>
      <c r="H361" s="86" t="s">
        <v>694</v>
      </c>
    </row>
    <row r="362" spans="1:8" ht="31.5" customHeight="1" x14ac:dyDescent="0.25">
      <c r="A362" s="45" t="s">
        <v>617</v>
      </c>
      <c r="B362" s="63" t="s">
        <v>618</v>
      </c>
      <c r="C362" s="47" t="s">
        <v>690</v>
      </c>
      <c r="D362" s="11" t="s">
        <v>277</v>
      </c>
      <c r="E362" s="11" t="s">
        <v>277</v>
      </c>
      <c r="F362" s="19" t="s">
        <v>694</v>
      </c>
      <c r="G362" s="28" t="s">
        <v>694</v>
      </c>
      <c r="H362" s="86" t="s">
        <v>694</v>
      </c>
    </row>
    <row r="363" spans="1:8" x14ac:dyDescent="0.25">
      <c r="A363" s="45" t="s">
        <v>619</v>
      </c>
      <c r="B363" s="62" t="s">
        <v>620</v>
      </c>
      <c r="C363" s="47" t="s">
        <v>690</v>
      </c>
      <c r="D363" s="11" t="s">
        <v>277</v>
      </c>
      <c r="E363" s="11" t="s">
        <v>277</v>
      </c>
      <c r="F363" s="19" t="s">
        <v>694</v>
      </c>
      <c r="G363" s="28" t="s">
        <v>694</v>
      </c>
      <c r="H363" s="86" t="s">
        <v>694</v>
      </c>
    </row>
    <row r="364" spans="1:8" x14ac:dyDescent="0.25">
      <c r="A364" s="45" t="s">
        <v>621</v>
      </c>
      <c r="B364" s="62" t="s">
        <v>49</v>
      </c>
      <c r="C364" s="47" t="s">
        <v>690</v>
      </c>
      <c r="D364" s="11" t="s">
        <v>277</v>
      </c>
      <c r="E364" s="11" t="s">
        <v>277</v>
      </c>
      <c r="F364" s="19" t="s">
        <v>694</v>
      </c>
      <c r="G364" s="28" t="s">
        <v>694</v>
      </c>
      <c r="H364" s="86" t="s">
        <v>694</v>
      </c>
    </row>
    <row r="365" spans="1:8" ht="24" customHeight="1" thickBot="1" x14ac:dyDescent="0.3">
      <c r="A365" s="75" t="s">
        <v>622</v>
      </c>
      <c r="B365" s="88" t="s">
        <v>623</v>
      </c>
      <c r="C365" s="54" t="s">
        <v>691</v>
      </c>
      <c r="D365" s="16">
        <v>762</v>
      </c>
      <c r="E365" s="29">
        <v>744.21666666666647</v>
      </c>
      <c r="F365" s="69">
        <f t="shared" si="12"/>
        <v>-17.78333333333353</v>
      </c>
      <c r="G365" s="69">
        <f t="shared" si="13"/>
        <v>-2.3337707786526942</v>
      </c>
      <c r="H365" s="82" t="s">
        <v>694</v>
      </c>
    </row>
    <row r="366" spans="1:8" x14ac:dyDescent="0.25">
      <c r="A366" s="135" t="s">
        <v>624</v>
      </c>
      <c r="B366" s="116"/>
      <c r="C366" s="116"/>
      <c r="D366" s="116"/>
      <c r="E366" s="116"/>
      <c r="F366" s="116"/>
      <c r="G366" s="116"/>
      <c r="H366" s="136"/>
    </row>
    <row r="367" spans="1:8" ht="16.5" thickBot="1" x14ac:dyDescent="0.3">
      <c r="A367" s="135"/>
      <c r="B367" s="116"/>
      <c r="C367" s="116"/>
      <c r="D367" s="116"/>
      <c r="E367" s="116"/>
      <c r="F367" s="116"/>
      <c r="G367" s="116"/>
      <c r="H367" s="136"/>
    </row>
    <row r="368" spans="1:8" s="3" customFormat="1" ht="67.7" customHeight="1" x14ac:dyDescent="0.25">
      <c r="A368" s="117" t="s">
        <v>32</v>
      </c>
      <c r="B368" s="119" t="s">
        <v>33</v>
      </c>
      <c r="C368" s="121" t="s">
        <v>105</v>
      </c>
      <c r="D368" s="124" t="s">
        <v>697</v>
      </c>
      <c r="E368" s="119"/>
      <c r="F368" s="119" t="s">
        <v>687</v>
      </c>
      <c r="G368" s="119"/>
      <c r="H368" s="139" t="s">
        <v>2</v>
      </c>
    </row>
    <row r="369" spans="1:8" s="3" customFormat="1" ht="15" x14ac:dyDescent="0.25">
      <c r="A369" s="118"/>
      <c r="B369" s="120"/>
      <c r="C369" s="122"/>
      <c r="D369" s="18" t="s">
        <v>685</v>
      </c>
      <c r="E369" s="17" t="s">
        <v>4</v>
      </c>
      <c r="F369" s="17" t="s">
        <v>686</v>
      </c>
      <c r="G369" s="17" t="s">
        <v>684</v>
      </c>
      <c r="H369" s="140"/>
    </row>
    <row r="370" spans="1:8" x14ac:dyDescent="0.25">
      <c r="A370" s="89">
        <v>1</v>
      </c>
      <c r="B370" s="90">
        <v>2</v>
      </c>
      <c r="C370" s="91">
        <v>3</v>
      </c>
      <c r="D370" s="92">
        <v>4</v>
      </c>
      <c r="E370" s="93">
        <v>5</v>
      </c>
      <c r="F370" s="93">
        <v>6</v>
      </c>
      <c r="G370" s="93">
        <v>7</v>
      </c>
      <c r="H370" s="94">
        <v>8</v>
      </c>
    </row>
    <row r="371" spans="1:8" x14ac:dyDescent="0.25">
      <c r="A371" s="141" t="s">
        <v>625</v>
      </c>
      <c r="B371" s="142"/>
      <c r="C371" s="47" t="s">
        <v>690</v>
      </c>
      <c r="D371" s="95">
        <f>D372</f>
        <v>336.10803169538923</v>
      </c>
      <c r="E371" s="11">
        <f>E372</f>
        <v>129.62246728433331</v>
      </c>
      <c r="F371" s="96">
        <f t="shared" ref="F371:F425" si="14">E371-D371</f>
        <v>-206.48556441105592</v>
      </c>
      <c r="G371" s="97">
        <f t="shared" ref="G371:G425" si="15">F371/D371*100</f>
        <v>-61.434284497608004</v>
      </c>
      <c r="H371" s="98" t="s">
        <v>694</v>
      </c>
    </row>
    <row r="372" spans="1:8" x14ac:dyDescent="0.25">
      <c r="A372" s="45" t="s">
        <v>34</v>
      </c>
      <c r="B372" s="99" t="s">
        <v>626</v>
      </c>
      <c r="C372" s="47" t="s">
        <v>690</v>
      </c>
      <c r="D372" s="95">
        <f>D373+D397+D425</f>
        <v>336.10803169538923</v>
      </c>
      <c r="E372" s="11">
        <f>E373+E397+E425</f>
        <v>129.62246728433331</v>
      </c>
      <c r="F372" s="96">
        <f t="shared" si="14"/>
        <v>-206.48556441105592</v>
      </c>
      <c r="G372" s="97">
        <f t="shared" si="15"/>
        <v>-61.434284497608004</v>
      </c>
      <c r="H372" s="98" t="s">
        <v>694</v>
      </c>
    </row>
    <row r="373" spans="1:8" x14ac:dyDescent="0.25">
      <c r="A373" s="45" t="s">
        <v>35</v>
      </c>
      <c r="B373" s="63" t="s">
        <v>36</v>
      </c>
      <c r="C373" s="47" t="s">
        <v>690</v>
      </c>
      <c r="D373" s="95">
        <f>D374+D382</f>
        <v>80.964887683856304</v>
      </c>
      <c r="E373" s="11">
        <f>E374+E382</f>
        <v>8.4910300000000003</v>
      </c>
      <c r="F373" s="96">
        <f t="shared" si="14"/>
        <v>-72.473857683856309</v>
      </c>
      <c r="G373" s="97">
        <f t="shared" si="15"/>
        <v>-89.512700822664101</v>
      </c>
      <c r="H373" s="98" t="s">
        <v>694</v>
      </c>
    </row>
    <row r="374" spans="1:8" ht="36.75" customHeight="1" x14ac:dyDescent="0.25">
      <c r="A374" s="45" t="s">
        <v>37</v>
      </c>
      <c r="B374" s="62" t="s">
        <v>627</v>
      </c>
      <c r="C374" s="47" t="s">
        <v>690</v>
      </c>
      <c r="D374" s="95">
        <f>D380</f>
        <v>14.216246871031501</v>
      </c>
      <c r="E374" s="11">
        <f>E380</f>
        <v>0</v>
      </c>
      <c r="F374" s="96">
        <f t="shared" si="14"/>
        <v>-14.216246871031501</v>
      </c>
      <c r="G374" s="97">
        <f t="shared" si="15"/>
        <v>-100</v>
      </c>
      <c r="H374" s="98" t="s">
        <v>694</v>
      </c>
    </row>
    <row r="375" spans="1:8" x14ac:dyDescent="0.25">
      <c r="A375" s="45" t="s">
        <v>38</v>
      </c>
      <c r="B375" s="64" t="s">
        <v>628</v>
      </c>
      <c r="C375" s="47" t="s">
        <v>690</v>
      </c>
      <c r="D375" s="95" t="s">
        <v>277</v>
      </c>
      <c r="E375" s="11" t="s">
        <v>277</v>
      </c>
      <c r="F375" s="96" t="s">
        <v>694</v>
      </c>
      <c r="G375" s="97" t="s">
        <v>694</v>
      </c>
      <c r="H375" s="98" t="s">
        <v>694</v>
      </c>
    </row>
    <row r="376" spans="1:8" ht="25.5" x14ac:dyDescent="0.25">
      <c r="A376" s="45" t="s">
        <v>629</v>
      </c>
      <c r="B376" s="65" t="s">
        <v>109</v>
      </c>
      <c r="C376" s="47" t="s">
        <v>690</v>
      </c>
      <c r="D376" s="95" t="s">
        <v>277</v>
      </c>
      <c r="E376" s="11" t="s">
        <v>277</v>
      </c>
      <c r="F376" s="96" t="s">
        <v>694</v>
      </c>
      <c r="G376" s="97" t="s">
        <v>694</v>
      </c>
      <c r="H376" s="98" t="s">
        <v>694</v>
      </c>
    </row>
    <row r="377" spans="1:8" ht="25.5" x14ac:dyDescent="0.25">
      <c r="A377" s="45" t="s">
        <v>630</v>
      </c>
      <c r="B377" s="65" t="s">
        <v>110</v>
      </c>
      <c r="C377" s="47" t="s">
        <v>690</v>
      </c>
      <c r="D377" s="95" t="s">
        <v>277</v>
      </c>
      <c r="E377" s="11" t="s">
        <v>277</v>
      </c>
      <c r="F377" s="96" t="s">
        <v>694</v>
      </c>
      <c r="G377" s="97" t="s">
        <v>694</v>
      </c>
      <c r="H377" s="98" t="s">
        <v>694</v>
      </c>
    </row>
    <row r="378" spans="1:8" ht="25.5" x14ac:dyDescent="0.25">
      <c r="A378" s="45" t="s">
        <v>631</v>
      </c>
      <c r="B378" s="65" t="s">
        <v>111</v>
      </c>
      <c r="C378" s="47" t="s">
        <v>690</v>
      </c>
      <c r="D378" s="95" t="s">
        <v>277</v>
      </c>
      <c r="E378" s="11" t="s">
        <v>277</v>
      </c>
      <c r="F378" s="96" t="s">
        <v>694</v>
      </c>
      <c r="G378" s="97" t="s">
        <v>694</v>
      </c>
      <c r="H378" s="98" t="s">
        <v>694</v>
      </c>
    </row>
    <row r="379" spans="1:8" x14ac:dyDescent="0.25">
      <c r="A379" s="45" t="s">
        <v>40</v>
      </c>
      <c r="B379" s="64" t="s">
        <v>632</v>
      </c>
      <c r="C379" s="47" t="s">
        <v>690</v>
      </c>
      <c r="D379" s="95" t="s">
        <v>277</v>
      </c>
      <c r="E379" s="11" t="s">
        <v>277</v>
      </c>
      <c r="F379" s="96" t="s">
        <v>694</v>
      </c>
      <c r="G379" s="97" t="s">
        <v>694</v>
      </c>
      <c r="H379" s="98" t="s">
        <v>694</v>
      </c>
    </row>
    <row r="380" spans="1:8" x14ac:dyDescent="0.25">
      <c r="A380" s="45" t="s">
        <v>42</v>
      </c>
      <c r="B380" s="64" t="s">
        <v>633</v>
      </c>
      <c r="C380" s="47" t="s">
        <v>690</v>
      </c>
      <c r="D380" s="95">
        <f>14216.2468710315/1000</f>
        <v>14.216246871031501</v>
      </c>
      <c r="E380" s="19">
        <v>0</v>
      </c>
      <c r="F380" s="96">
        <f t="shared" si="14"/>
        <v>-14.216246871031501</v>
      </c>
      <c r="G380" s="97">
        <f t="shared" si="15"/>
        <v>-100</v>
      </c>
      <c r="H380" s="98" t="s">
        <v>694</v>
      </c>
    </row>
    <row r="381" spans="1:8" x14ac:dyDescent="0.25">
      <c r="A381" s="45" t="s">
        <v>44</v>
      </c>
      <c r="B381" s="64" t="s">
        <v>634</v>
      </c>
      <c r="C381" s="47" t="s">
        <v>690</v>
      </c>
      <c r="D381" s="95" t="s">
        <v>277</v>
      </c>
      <c r="E381" s="11" t="s">
        <v>277</v>
      </c>
      <c r="F381" s="19" t="s">
        <v>694</v>
      </c>
      <c r="G381" s="28" t="s">
        <v>694</v>
      </c>
      <c r="H381" s="98" t="s">
        <v>694</v>
      </c>
    </row>
    <row r="382" spans="1:8" x14ac:dyDescent="0.25">
      <c r="A382" s="45" t="s">
        <v>45</v>
      </c>
      <c r="B382" s="64" t="s">
        <v>635</v>
      </c>
      <c r="C382" s="47" t="s">
        <v>690</v>
      </c>
      <c r="D382" s="74">
        <f>D385</f>
        <v>66.748640812824803</v>
      </c>
      <c r="E382" s="74">
        <f>E385</f>
        <v>8.4910300000000003</v>
      </c>
      <c r="F382" s="96">
        <f t="shared" si="14"/>
        <v>-58.257610812824801</v>
      </c>
      <c r="G382" s="97">
        <f t="shared" si="15"/>
        <v>-87.279096777700133</v>
      </c>
      <c r="H382" s="98" t="s">
        <v>694</v>
      </c>
    </row>
    <row r="383" spans="1:8" ht="25.5" x14ac:dyDescent="0.25">
      <c r="A383" s="45" t="s">
        <v>636</v>
      </c>
      <c r="B383" s="65" t="s">
        <v>637</v>
      </c>
      <c r="C383" s="47" t="s">
        <v>690</v>
      </c>
      <c r="D383" s="95" t="s">
        <v>277</v>
      </c>
      <c r="E383" s="11" t="s">
        <v>277</v>
      </c>
      <c r="F383" s="19" t="s">
        <v>694</v>
      </c>
      <c r="G383" s="28" t="s">
        <v>694</v>
      </c>
      <c r="H383" s="98" t="s">
        <v>694</v>
      </c>
    </row>
    <row r="384" spans="1:8" x14ac:dyDescent="0.25">
      <c r="A384" s="45" t="s">
        <v>638</v>
      </c>
      <c r="B384" s="65" t="s">
        <v>639</v>
      </c>
      <c r="C384" s="47" t="s">
        <v>690</v>
      </c>
      <c r="D384" s="95" t="s">
        <v>277</v>
      </c>
      <c r="E384" s="11" t="s">
        <v>277</v>
      </c>
      <c r="F384" s="96" t="s">
        <v>694</v>
      </c>
      <c r="G384" s="97" t="s">
        <v>694</v>
      </c>
      <c r="H384" s="98" t="s">
        <v>694</v>
      </c>
    </row>
    <row r="385" spans="1:8" x14ac:dyDescent="0.25">
      <c r="A385" s="45" t="s">
        <v>640</v>
      </c>
      <c r="B385" s="65" t="s">
        <v>52</v>
      </c>
      <c r="C385" s="47" t="s">
        <v>690</v>
      </c>
      <c r="D385" s="95">
        <f>66748.6408128248/1000</f>
        <v>66.748640812824803</v>
      </c>
      <c r="E385" s="11">
        <f>8491.03/1000</f>
        <v>8.4910300000000003</v>
      </c>
      <c r="F385" s="96">
        <f t="shared" si="14"/>
        <v>-58.257610812824801</v>
      </c>
      <c r="G385" s="97">
        <f t="shared" si="15"/>
        <v>-87.279096777700133</v>
      </c>
      <c r="H385" s="98" t="s">
        <v>694</v>
      </c>
    </row>
    <row r="386" spans="1:8" x14ac:dyDescent="0.25">
      <c r="A386" s="45" t="s">
        <v>641</v>
      </c>
      <c r="B386" s="65" t="s">
        <v>639</v>
      </c>
      <c r="C386" s="47" t="s">
        <v>690</v>
      </c>
      <c r="D386" s="95" t="s">
        <v>277</v>
      </c>
      <c r="E386" s="11" t="s">
        <v>277</v>
      </c>
      <c r="F386" s="96" t="s">
        <v>694</v>
      </c>
      <c r="G386" s="97" t="s">
        <v>694</v>
      </c>
      <c r="H386" s="98" t="s">
        <v>694</v>
      </c>
    </row>
    <row r="387" spans="1:8" x14ac:dyDescent="0.25">
      <c r="A387" s="45" t="s">
        <v>46</v>
      </c>
      <c r="B387" s="64" t="s">
        <v>642</v>
      </c>
      <c r="C387" s="47" t="s">
        <v>690</v>
      </c>
      <c r="D387" s="95" t="s">
        <v>277</v>
      </c>
      <c r="E387" s="11" t="s">
        <v>277</v>
      </c>
      <c r="F387" s="96" t="s">
        <v>694</v>
      </c>
      <c r="G387" s="97" t="s">
        <v>694</v>
      </c>
      <c r="H387" s="98" t="s">
        <v>694</v>
      </c>
    </row>
    <row r="388" spans="1:8" x14ac:dyDescent="0.25">
      <c r="A388" s="45" t="s">
        <v>47</v>
      </c>
      <c r="B388" s="64" t="s">
        <v>461</v>
      </c>
      <c r="C388" s="47" t="s">
        <v>690</v>
      </c>
      <c r="D388" s="95" t="s">
        <v>277</v>
      </c>
      <c r="E388" s="11" t="s">
        <v>277</v>
      </c>
      <c r="F388" s="96" t="s">
        <v>694</v>
      </c>
      <c r="G388" s="97" t="s">
        <v>694</v>
      </c>
      <c r="H388" s="98" t="s">
        <v>694</v>
      </c>
    </row>
    <row r="389" spans="1:8" ht="25.5" x14ac:dyDescent="0.25">
      <c r="A389" s="45" t="s">
        <v>643</v>
      </c>
      <c r="B389" s="64" t="s">
        <v>644</v>
      </c>
      <c r="C389" s="47" t="s">
        <v>690</v>
      </c>
      <c r="D389" s="95" t="s">
        <v>277</v>
      </c>
      <c r="E389" s="11" t="s">
        <v>277</v>
      </c>
      <c r="F389" s="96" t="s">
        <v>694</v>
      </c>
      <c r="G389" s="97" t="s">
        <v>694</v>
      </c>
      <c r="H389" s="98" t="s">
        <v>694</v>
      </c>
    </row>
    <row r="390" spans="1:8" x14ac:dyDescent="0.25">
      <c r="A390" s="45" t="s">
        <v>645</v>
      </c>
      <c r="B390" s="65" t="s">
        <v>48</v>
      </c>
      <c r="C390" s="47" t="s">
        <v>690</v>
      </c>
      <c r="D390" s="95" t="s">
        <v>277</v>
      </c>
      <c r="E390" s="11" t="s">
        <v>277</v>
      </c>
      <c r="F390" s="96" t="s">
        <v>694</v>
      </c>
      <c r="G390" s="97" t="s">
        <v>694</v>
      </c>
      <c r="H390" s="98" t="s">
        <v>694</v>
      </c>
    </row>
    <row r="391" spans="1:8" x14ac:dyDescent="0.25">
      <c r="A391" s="45" t="s">
        <v>646</v>
      </c>
      <c r="B391" s="100" t="s">
        <v>49</v>
      </c>
      <c r="C391" s="47" t="s">
        <v>690</v>
      </c>
      <c r="D391" s="95" t="s">
        <v>277</v>
      </c>
      <c r="E391" s="11" t="s">
        <v>277</v>
      </c>
      <c r="F391" s="96" t="s">
        <v>694</v>
      </c>
      <c r="G391" s="97" t="s">
        <v>694</v>
      </c>
      <c r="H391" s="98" t="s">
        <v>694</v>
      </c>
    </row>
    <row r="392" spans="1:8" ht="25.5" x14ac:dyDescent="0.25">
      <c r="A392" s="45" t="s">
        <v>50</v>
      </c>
      <c r="B392" s="62" t="s">
        <v>647</v>
      </c>
      <c r="C392" s="47" t="s">
        <v>690</v>
      </c>
      <c r="D392" s="95" t="s">
        <v>277</v>
      </c>
      <c r="E392" s="11" t="s">
        <v>277</v>
      </c>
      <c r="F392" s="96" t="s">
        <v>694</v>
      </c>
      <c r="G392" s="97" t="s">
        <v>694</v>
      </c>
      <c r="H392" s="98" t="s">
        <v>694</v>
      </c>
    </row>
    <row r="393" spans="1:8" ht="25.5" x14ac:dyDescent="0.25">
      <c r="A393" s="45" t="s">
        <v>648</v>
      </c>
      <c r="B393" s="64" t="s">
        <v>109</v>
      </c>
      <c r="C393" s="47" t="s">
        <v>690</v>
      </c>
      <c r="D393" s="95" t="s">
        <v>277</v>
      </c>
      <c r="E393" s="11" t="s">
        <v>277</v>
      </c>
      <c r="F393" s="96" t="s">
        <v>694</v>
      </c>
      <c r="G393" s="97" t="s">
        <v>694</v>
      </c>
      <c r="H393" s="98" t="s">
        <v>694</v>
      </c>
    </row>
    <row r="394" spans="1:8" ht="25.5" x14ac:dyDescent="0.25">
      <c r="A394" s="45" t="s">
        <v>649</v>
      </c>
      <c r="B394" s="64" t="s">
        <v>110</v>
      </c>
      <c r="C394" s="47" t="s">
        <v>690</v>
      </c>
      <c r="D394" s="95" t="s">
        <v>277</v>
      </c>
      <c r="E394" s="11" t="s">
        <v>277</v>
      </c>
      <c r="F394" s="96" t="s">
        <v>694</v>
      </c>
      <c r="G394" s="97" t="s">
        <v>694</v>
      </c>
      <c r="H394" s="98" t="s">
        <v>694</v>
      </c>
    </row>
    <row r="395" spans="1:8" ht="25.5" x14ac:dyDescent="0.25">
      <c r="A395" s="45" t="s">
        <v>650</v>
      </c>
      <c r="B395" s="64" t="s">
        <v>111</v>
      </c>
      <c r="C395" s="47" t="s">
        <v>690</v>
      </c>
      <c r="D395" s="95" t="s">
        <v>277</v>
      </c>
      <c r="E395" s="11" t="s">
        <v>277</v>
      </c>
      <c r="F395" s="96" t="s">
        <v>694</v>
      </c>
      <c r="G395" s="97" t="s">
        <v>694</v>
      </c>
      <c r="H395" s="98" t="s">
        <v>694</v>
      </c>
    </row>
    <row r="396" spans="1:8" x14ac:dyDescent="0.25">
      <c r="A396" s="45" t="s">
        <v>51</v>
      </c>
      <c r="B396" s="62" t="s">
        <v>651</v>
      </c>
      <c r="C396" s="47" t="s">
        <v>690</v>
      </c>
      <c r="D396" s="95" t="s">
        <v>277</v>
      </c>
      <c r="E396" s="11" t="s">
        <v>277</v>
      </c>
      <c r="F396" s="96" t="s">
        <v>694</v>
      </c>
      <c r="G396" s="97" t="s">
        <v>694</v>
      </c>
      <c r="H396" s="98" t="s">
        <v>694</v>
      </c>
    </row>
    <row r="397" spans="1:8" x14ac:dyDescent="0.25">
      <c r="A397" s="45" t="s">
        <v>53</v>
      </c>
      <c r="B397" s="63" t="s">
        <v>652</v>
      </c>
      <c r="C397" s="47" t="s">
        <v>690</v>
      </c>
      <c r="D397" s="74">
        <f>D404</f>
        <v>199.12513872896801</v>
      </c>
      <c r="E397" s="74">
        <f>E404</f>
        <v>99.527690980000003</v>
      </c>
      <c r="F397" s="96">
        <f t="shared" si="14"/>
        <v>-99.597447748968008</v>
      </c>
      <c r="G397" s="97">
        <f t="shared" si="15"/>
        <v>-50.017515811768746</v>
      </c>
      <c r="H397" s="98" t="s">
        <v>694</v>
      </c>
    </row>
    <row r="398" spans="1:8" x14ac:dyDescent="0.25">
      <c r="A398" s="45" t="s">
        <v>54</v>
      </c>
      <c r="B398" s="62" t="s">
        <v>653</v>
      </c>
      <c r="C398" s="47" t="s">
        <v>690</v>
      </c>
      <c r="D398" s="95">
        <f>D404</f>
        <v>199.12513872896801</v>
      </c>
      <c r="E398" s="95">
        <f>E404</f>
        <v>99.527690980000003</v>
      </c>
      <c r="F398" s="19">
        <f t="shared" ref="F398:G398" si="16">F404</f>
        <v>-99.597447748968008</v>
      </c>
      <c r="G398" s="19">
        <f t="shared" si="16"/>
        <v>-50.017515811768746</v>
      </c>
      <c r="H398" s="98" t="s">
        <v>694</v>
      </c>
    </row>
    <row r="399" spans="1:8" x14ac:dyDescent="0.25">
      <c r="A399" s="45" t="s">
        <v>55</v>
      </c>
      <c r="B399" s="64" t="s">
        <v>39</v>
      </c>
      <c r="C399" s="47" t="s">
        <v>690</v>
      </c>
      <c r="D399" s="95" t="s">
        <v>277</v>
      </c>
      <c r="E399" s="11" t="s">
        <v>277</v>
      </c>
      <c r="F399" s="96" t="s">
        <v>694</v>
      </c>
      <c r="G399" s="97" t="s">
        <v>694</v>
      </c>
      <c r="H399" s="98" t="s">
        <v>694</v>
      </c>
    </row>
    <row r="400" spans="1:8" ht="25.5" x14ac:dyDescent="0.25">
      <c r="A400" s="45" t="s">
        <v>654</v>
      </c>
      <c r="B400" s="64" t="s">
        <v>109</v>
      </c>
      <c r="C400" s="47" t="s">
        <v>690</v>
      </c>
      <c r="D400" s="95" t="s">
        <v>277</v>
      </c>
      <c r="E400" s="11" t="s">
        <v>277</v>
      </c>
      <c r="F400" s="96" t="s">
        <v>694</v>
      </c>
      <c r="G400" s="97" t="s">
        <v>694</v>
      </c>
      <c r="H400" s="98" t="s">
        <v>694</v>
      </c>
    </row>
    <row r="401" spans="1:8" ht="25.5" x14ac:dyDescent="0.25">
      <c r="A401" s="45" t="s">
        <v>655</v>
      </c>
      <c r="B401" s="64" t="s">
        <v>110</v>
      </c>
      <c r="C401" s="47" t="s">
        <v>690</v>
      </c>
      <c r="D401" s="95" t="s">
        <v>277</v>
      </c>
      <c r="E401" s="11" t="s">
        <v>277</v>
      </c>
      <c r="F401" s="96" t="s">
        <v>694</v>
      </c>
      <c r="G401" s="97" t="s">
        <v>694</v>
      </c>
      <c r="H401" s="98" t="s">
        <v>694</v>
      </c>
    </row>
    <row r="402" spans="1:8" ht="25.5" x14ac:dyDescent="0.25">
      <c r="A402" s="45" t="s">
        <v>656</v>
      </c>
      <c r="B402" s="64" t="s">
        <v>111</v>
      </c>
      <c r="C402" s="47" t="s">
        <v>690</v>
      </c>
      <c r="D402" s="95" t="s">
        <v>277</v>
      </c>
      <c r="E402" s="11" t="s">
        <v>277</v>
      </c>
      <c r="F402" s="96" t="s">
        <v>694</v>
      </c>
      <c r="G402" s="97" t="s">
        <v>694</v>
      </c>
      <c r="H402" s="98" t="s">
        <v>694</v>
      </c>
    </row>
    <row r="403" spans="1:8" x14ac:dyDescent="0.25">
      <c r="A403" s="45" t="s">
        <v>56</v>
      </c>
      <c r="B403" s="64" t="s">
        <v>449</v>
      </c>
      <c r="C403" s="47" t="s">
        <v>690</v>
      </c>
      <c r="D403" s="95" t="s">
        <v>277</v>
      </c>
      <c r="E403" s="11" t="s">
        <v>277</v>
      </c>
      <c r="F403" s="96" t="s">
        <v>694</v>
      </c>
      <c r="G403" s="97" t="s">
        <v>694</v>
      </c>
      <c r="H403" s="98" t="s">
        <v>694</v>
      </c>
    </row>
    <row r="404" spans="1:8" x14ac:dyDescent="0.25">
      <c r="A404" s="45" t="s">
        <v>57</v>
      </c>
      <c r="B404" s="64" t="s">
        <v>41</v>
      </c>
      <c r="C404" s="47" t="s">
        <v>690</v>
      </c>
      <c r="D404" s="95">
        <f>199125.138728968/1000</f>
        <v>199.12513872896801</v>
      </c>
      <c r="E404" s="19">
        <f>99527.69098/1000</f>
        <v>99.527690980000003</v>
      </c>
      <c r="F404" s="96">
        <f t="shared" ref="F404" si="17">E404-D404</f>
        <v>-99.597447748968008</v>
      </c>
      <c r="G404" s="97">
        <f t="shared" ref="G404" si="18">F404/D404*100</f>
        <v>-50.017515811768746</v>
      </c>
      <c r="H404" s="98" t="s">
        <v>694</v>
      </c>
    </row>
    <row r="405" spans="1:8" x14ac:dyDescent="0.25">
      <c r="A405" s="45" t="s">
        <v>58</v>
      </c>
      <c r="B405" s="64" t="s">
        <v>454</v>
      </c>
      <c r="C405" s="47" t="s">
        <v>690</v>
      </c>
      <c r="D405" s="95" t="s">
        <v>277</v>
      </c>
      <c r="E405" s="11" t="s">
        <v>277</v>
      </c>
      <c r="F405" s="96" t="s">
        <v>694</v>
      </c>
      <c r="G405" s="97" t="s">
        <v>694</v>
      </c>
      <c r="H405" s="98" t="s">
        <v>694</v>
      </c>
    </row>
    <row r="406" spans="1:8" x14ac:dyDescent="0.25">
      <c r="A406" s="45" t="s">
        <v>59</v>
      </c>
      <c r="B406" s="64" t="s">
        <v>43</v>
      </c>
      <c r="C406" s="47" t="s">
        <v>690</v>
      </c>
      <c r="D406" s="95" t="s">
        <v>277</v>
      </c>
      <c r="E406" s="11" t="s">
        <v>277</v>
      </c>
      <c r="F406" s="96" t="s">
        <v>694</v>
      </c>
      <c r="G406" s="97" t="s">
        <v>694</v>
      </c>
      <c r="H406" s="98" t="s">
        <v>694</v>
      </c>
    </row>
    <row r="407" spans="1:8" x14ac:dyDescent="0.25">
      <c r="A407" s="45" t="s">
        <v>60</v>
      </c>
      <c r="B407" s="64" t="s">
        <v>461</v>
      </c>
      <c r="C407" s="47" t="s">
        <v>690</v>
      </c>
      <c r="D407" s="95" t="s">
        <v>277</v>
      </c>
      <c r="E407" s="11" t="s">
        <v>277</v>
      </c>
      <c r="F407" s="96" t="s">
        <v>694</v>
      </c>
      <c r="G407" s="97" t="s">
        <v>694</v>
      </c>
      <c r="H407" s="98" t="s">
        <v>694</v>
      </c>
    </row>
    <row r="408" spans="1:8" ht="25.5" x14ac:dyDescent="0.25">
      <c r="A408" s="45" t="s">
        <v>61</v>
      </c>
      <c r="B408" s="64" t="s">
        <v>464</v>
      </c>
      <c r="C408" s="47" t="s">
        <v>690</v>
      </c>
      <c r="D408" s="95" t="s">
        <v>277</v>
      </c>
      <c r="E408" s="11" t="s">
        <v>277</v>
      </c>
      <c r="F408" s="96" t="s">
        <v>694</v>
      </c>
      <c r="G408" s="97" t="s">
        <v>694</v>
      </c>
      <c r="H408" s="98" t="s">
        <v>694</v>
      </c>
    </row>
    <row r="409" spans="1:8" x14ac:dyDescent="0.25">
      <c r="A409" s="45" t="s">
        <v>62</v>
      </c>
      <c r="B409" s="65" t="s">
        <v>48</v>
      </c>
      <c r="C409" s="47" t="s">
        <v>690</v>
      </c>
      <c r="D409" s="95" t="s">
        <v>277</v>
      </c>
      <c r="E409" s="11" t="s">
        <v>277</v>
      </c>
      <c r="F409" s="96" t="s">
        <v>694</v>
      </c>
      <c r="G409" s="97" t="s">
        <v>694</v>
      </c>
      <c r="H409" s="98" t="s">
        <v>694</v>
      </c>
    </row>
    <row r="410" spans="1:8" x14ac:dyDescent="0.25">
      <c r="A410" s="45" t="s">
        <v>63</v>
      </c>
      <c r="B410" s="100" t="s">
        <v>49</v>
      </c>
      <c r="C410" s="47" t="s">
        <v>690</v>
      </c>
      <c r="D410" s="95" t="s">
        <v>277</v>
      </c>
      <c r="E410" s="11" t="s">
        <v>277</v>
      </c>
      <c r="F410" s="96" t="s">
        <v>694</v>
      </c>
      <c r="G410" s="97" t="s">
        <v>694</v>
      </c>
      <c r="H410" s="98" t="s">
        <v>694</v>
      </c>
    </row>
    <row r="411" spans="1:8" x14ac:dyDescent="0.25">
      <c r="A411" s="45" t="s">
        <v>64</v>
      </c>
      <c r="B411" s="62" t="s">
        <v>657</v>
      </c>
      <c r="C411" s="47" t="s">
        <v>690</v>
      </c>
      <c r="D411" s="95" t="s">
        <v>277</v>
      </c>
      <c r="E411" s="11" t="s">
        <v>277</v>
      </c>
      <c r="F411" s="96" t="s">
        <v>694</v>
      </c>
      <c r="G411" s="97" t="s">
        <v>694</v>
      </c>
      <c r="H411" s="98" t="s">
        <v>694</v>
      </c>
    </row>
    <row r="412" spans="1:8" x14ac:dyDescent="0.25">
      <c r="A412" s="45" t="s">
        <v>65</v>
      </c>
      <c r="B412" s="62" t="s">
        <v>66</v>
      </c>
      <c r="C412" s="47" t="s">
        <v>690</v>
      </c>
      <c r="D412" s="95" t="s">
        <v>277</v>
      </c>
      <c r="E412" s="11" t="s">
        <v>277</v>
      </c>
      <c r="F412" s="96" t="s">
        <v>694</v>
      </c>
      <c r="G412" s="97" t="s">
        <v>694</v>
      </c>
      <c r="H412" s="98" t="s">
        <v>694</v>
      </c>
    </row>
    <row r="413" spans="1:8" x14ac:dyDescent="0.25">
      <c r="A413" s="45" t="s">
        <v>67</v>
      </c>
      <c r="B413" s="64" t="s">
        <v>39</v>
      </c>
      <c r="C413" s="47" t="s">
        <v>690</v>
      </c>
      <c r="D413" s="95" t="s">
        <v>277</v>
      </c>
      <c r="E413" s="11" t="s">
        <v>277</v>
      </c>
      <c r="F413" s="96" t="s">
        <v>694</v>
      </c>
      <c r="G413" s="97" t="s">
        <v>694</v>
      </c>
      <c r="H413" s="98" t="s">
        <v>694</v>
      </c>
    </row>
    <row r="414" spans="1:8" ht="25.5" x14ac:dyDescent="0.25">
      <c r="A414" s="45" t="s">
        <v>658</v>
      </c>
      <c r="B414" s="64" t="s">
        <v>109</v>
      </c>
      <c r="C414" s="47" t="s">
        <v>690</v>
      </c>
      <c r="D414" s="95" t="s">
        <v>277</v>
      </c>
      <c r="E414" s="11" t="s">
        <v>277</v>
      </c>
      <c r="F414" s="96" t="s">
        <v>694</v>
      </c>
      <c r="G414" s="97" t="s">
        <v>694</v>
      </c>
      <c r="H414" s="98" t="s">
        <v>694</v>
      </c>
    </row>
    <row r="415" spans="1:8" ht="25.5" x14ac:dyDescent="0.25">
      <c r="A415" s="45" t="s">
        <v>659</v>
      </c>
      <c r="B415" s="64" t="s">
        <v>110</v>
      </c>
      <c r="C415" s="47" t="s">
        <v>690</v>
      </c>
      <c r="D415" s="95" t="s">
        <v>277</v>
      </c>
      <c r="E415" s="11" t="s">
        <v>277</v>
      </c>
      <c r="F415" s="96" t="s">
        <v>694</v>
      </c>
      <c r="G415" s="97" t="s">
        <v>694</v>
      </c>
      <c r="H415" s="98" t="s">
        <v>694</v>
      </c>
    </row>
    <row r="416" spans="1:8" ht="25.5" x14ac:dyDescent="0.25">
      <c r="A416" s="45" t="s">
        <v>660</v>
      </c>
      <c r="B416" s="64" t="s">
        <v>111</v>
      </c>
      <c r="C416" s="47" t="s">
        <v>690</v>
      </c>
      <c r="D416" s="95" t="s">
        <v>277</v>
      </c>
      <c r="E416" s="11" t="s">
        <v>277</v>
      </c>
      <c r="F416" s="96" t="s">
        <v>694</v>
      </c>
      <c r="G416" s="97" t="s">
        <v>694</v>
      </c>
      <c r="H416" s="98" t="s">
        <v>694</v>
      </c>
    </row>
    <row r="417" spans="1:8" x14ac:dyDescent="0.25">
      <c r="A417" s="45" t="s">
        <v>68</v>
      </c>
      <c r="B417" s="64" t="s">
        <v>449</v>
      </c>
      <c r="C417" s="47" t="s">
        <v>690</v>
      </c>
      <c r="D417" s="95" t="s">
        <v>277</v>
      </c>
      <c r="E417" s="11" t="s">
        <v>277</v>
      </c>
      <c r="F417" s="96" t="s">
        <v>694</v>
      </c>
      <c r="G417" s="97" t="s">
        <v>694</v>
      </c>
      <c r="H417" s="98" t="s">
        <v>694</v>
      </c>
    </row>
    <row r="418" spans="1:8" x14ac:dyDescent="0.25">
      <c r="A418" s="45" t="s">
        <v>69</v>
      </c>
      <c r="B418" s="64" t="s">
        <v>41</v>
      </c>
      <c r="C418" s="47" t="s">
        <v>690</v>
      </c>
      <c r="D418" s="95" t="s">
        <v>277</v>
      </c>
      <c r="E418" s="11" t="s">
        <v>277</v>
      </c>
      <c r="F418" s="96" t="s">
        <v>694</v>
      </c>
      <c r="G418" s="97" t="s">
        <v>694</v>
      </c>
      <c r="H418" s="98" t="s">
        <v>694</v>
      </c>
    </row>
    <row r="419" spans="1:8" x14ac:dyDescent="0.25">
      <c r="A419" s="45" t="s">
        <v>70</v>
      </c>
      <c r="B419" s="64" t="s">
        <v>454</v>
      </c>
      <c r="C419" s="47" t="s">
        <v>690</v>
      </c>
      <c r="D419" s="95" t="s">
        <v>277</v>
      </c>
      <c r="E419" s="11" t="s">
        <v>277</v>
      </c>
      <c r="F419" s="96" t="s">
        <v>694</v>
      </c>
      <c r="G419" s="97" t="s">
        <v>694</v>
      </c>
      <c r="H419" s="98" t="s">
        <v>694</v>
      </c>
    </row>
    <row r="420" spans="1:8" x14ac:dyDescent="0.25">
      <c r="A420" s="45" t="s">
        <v>71</v>
      </c>
      <c r="B420" s="64" t="s">
        <v>43</v>
      </c>
      <c r="C420" s="47" t="s">
        <v>690</v>
      </c>
      <c r="D420" s="95" t="s">
        <v>277</v>
      </c>
      <c r="E420" s="11" t="s">
        <v>277</v>
      </c>
      <c r="F420" s="96" t="s">
        <v>694</v>
      </c>
      <c r="G420" s="97" t="s">
        <v>694</v>
      </c>
      <c r="H420" s="98" t="s">
        <v>694</v>
      </c>
    </row>
    <row r="421" spans="1:8" x14ac:dyDescent="0.25">
      <c r="A421" s="45" t="s">
        <v>72</v>
      </c>
      <c r="B421" s="64" t="s">
        <v>461</v>
      </c>
      <c r="C421" s="47" t="s">
        <v>690</v>
      </c>
      <c r="D421" s="95" t="s">
        <v>277</v>
      </c>
      <c r="E421" s="11" t="s">
        <v>277</v>
      </c>
      <c r="F421" s="96" t="s">
        <v>694</v>
      </c>
      <c r="G421" s="97" t="s">
        <v>694</v>
      </c>
      <c r="H421" s="98" t="s">
        <v>694</v>
      </c>
    </row>
    <row r="422" spans="1:8" ht="25.5" x14ac:dyDescent="0.25">
      <c r="A422" s="45" t="s">
        <v>73</v>
      </c>
      <c r="B422" s="64" t="s">
        <v>464</v>
      </c>
      <c r="C422" s="47" t="s">
        <v>690</v>
      </c>
      <c r="D422" s="95" t="s">
        <v>277</v>
      </c>
      <c r="E422" s="11" t="s">
        <v>277</v>
      </c>
      <c r="F422" s="96" t="s">
        <v>694</v>
      </c>
      <c r="G422" s="97" t="s">
        <v>694</v>
      </c>
      <c r="H422" s="98" t="s">
        <v>694</v>
      </c>
    </row>
    <row r="423" spans="1:8" x14ac:dyDescent="0.25">
      <c r="A423" s="45" t="s">
        <v>74</v>
      </c>
      <c r="B423" s="100" t="s">
        <v>48</v>
      </c>
      <c r="C423" s="47" t="s">
        <v>690</v>
      </c>
      <c r="D423" s="95" t="s">
        <v>277</v>
      </c>
      <c r="E423" s="11" t="s">
        <v>277</v>
      </c>
      <c r="F423" s="96" t="s">
        <v>694</v>
      </c>
      <c r="G423" s="97" t="s">
        <v>694</v>
      </c>
      <c r="H423" s="98" t="s">
        <v>694</v>
      </c>
    </row>
    <row r="424" spans="1:8" x14ac:dyDescent="0.25">
      <c r="A424" s="45" t="s">
        <v>75</v>
      </c>
      <c r="B424" s="100" t="s">
        <v>49</v>
      </c>
      <c r="C424" s="47" t="s">
        <v>690</v>
      </c>
      <c r="D424" s="95" t="s">
        <v>277</v>
      </c>
      <c r="E424" s="11" t="s">
        <v>277</v>
      </c>
      <c r="F424" s="96" t="s">
        <v>694</v>
      </c>
      <c r="G424" s="97" t="s">
        <v>694</v>
      </c>
      <c r="H424" s="98" t="s">
        <v>694</v>
      </c>
    </row>
    <row r="425" spans="1:8" x14ac:dyDescent="0.25">
      <c r="A425" s="45" t="s">
        <v>76</v>
      </c>
      <c r="B425" s="63" t="s">
        <v>661</v>
      </c>
      <c r="C425" s="47" t="s">
        <v>690</v>
      </c>
      <c r="D425" s="95">
        <f>56018.0052825649/1000</f>
        <v>56.018005282564907</v>
      </c>
      <c r="E425" s="19">
        <v>21.603746304333299</v>
      </c>
      <c r="F425" s="96">
        <f t="shared" si="14"/>
        <v>-34.414258978231608</v>
      </c>
      <c r="G425" s="97">
        <f t="shared" si="15"/>
        <v>-61.434281361215717</v>
      </c>
      <c r="H425" s="98" t="s">
        <v>694</v>
      </c>
    </row>
    <row r="426" spans="1:8" x14ac:dyDescent="0.25">
      <c r="A426" s="45" t="s">
        <v>77</v>
      </c>
      <c r="B426" s="63" t="s">
        <v>662</v>
      </c>
      <c r="C426" s="47" t="s">
        <v>690</v>
      </c>
      <c r="D426" s="95" t="s">
        <v>277</v>
      </c>
      <c r="E426" s="11" t="s">
        <v>277</v>
      </c>
      <c r="F426" s="96" t="s">
        <v>694</v>
      </c>
      <c r="G426" s="97" t="s">
        <v>694</v>
      </c>
      <c r="H426" s="98" t="s">
        <v>694</v>
      </c>
    </row>
    <row r="427" spans="1:8" x14ac:dyDescent="0.25">
      <c r="A427" s="45" t="s">
        <v>78</v>
      </c>
      <c r="B427" s="62" t="s">
        <v>663</v>
      </c>
      <c r="C427" s="47" t="s">
        <v>690</v>
      </c>
      <c r="D427" s="95" t="s">
        <v>277</v>
      </c>
      <c r="E427" s="11" t="s">
        <v>277</v>
      </c>
      <c r="F427" s="96" t="s">
        <v>694</v>
      </c>
      <c r="G427" s="97" t="s">
        <v>694</v>
      </c>
      <c r="H427" s="98" t="s">
        <v>694</v>
      </c>
    </row>
    <row r="428" spans="1:8" x14ac:dyDescent="0.25">
      <c r="A428" s="45" t="s">
        <v>79</v>
      </c>
      <c r="B428" s="62" t="s">
        <v>80</v>
      </c>
      <c r="C428" s="47" t="s">
        <v>690</v>
      </c>
      <c r="D428" s="95" t="s">
        <v>277</v>
      </c>
      <c r="E428" s="11" t="s">
        <v>277</v>
      </c>
      <c r="F428" s="96" t="s">
        <v>694</v>
      </c>
      <c r="G428" s="97" t="s">
        <v>694</v>
      </c>
      <c r="H428" s="98" t="s">
        <v>694</v>
      </c>
    </row>
    <row r="429" spans="1:8" x14ac:dyDescent="0.25">
      <c r="A429" s="45" t="s">
        <v>81</v>
      </c>
      <c r="B429" s="99" t="s">
        <v>82</v>
      </c>
      <c r="C429" s="47" t="s">
        <v>690</v>
      </c>
      <c r="D429" s="95" t="s">
        <v>277</v>
      </c>
      <c r="E429" s="11" t="s">
        <v>277</v>
      </c>
      <c r="F429" s="96" t="s">
        <v>694</v>
      </c>
      <c r="G429" s="97" t="s">
        <v>694</v>
      </c>
      <c r="H429" s="98" t="s">
        <v>694</v>
      </c>
    </row>
    <row r="430" spans="1:8" x14ac:dyDescent="0.25">
      <c r="A430" s="45" t="s">
        <v>83</v>
      </c>
      <c r="B430" s="63" t="s">
        <v>84</v>
      </c>
      <c r="C430" s="47" t="s">
        <v>690</v>
      </c>
      <c r="D430" s="95" t="s">
        <v>277</v>
      </c>
      <c r="E430" s="11" t="s">
        <v>277</v>
      </c>
      <c r="F430" s="96" t="s">
        <v>694</v>
      </c>
      <c r="G430" s="97" t="s">
        <v>694</v>
      </c>
      <c r="H430" s="98" t="s">
        <v>694</v>
      </c>
    </row>
    <row r="431" spans="1:8" x14ac:dyDescent="0.25">
      <c r="A431" s="45" t="s">
        <v>85</v>
      </c>
      <c r="B431" s="63" t="s">
        <v>86</v>
      </c>
      <c r="C431" s="47" t="s">
        <v>690</v>
      </c>
      <c r="D431" s="95" t="s">
        <v>277</v>
      </c>
      <c r="E431" s="11" t="s">
        <v>277</v>
      </c>
      <c r="F431" s="96" t="s">
        <v>694</v>
      </c>
      <c r="G431" s="97" t="s">
        <v>694</v>
      </c>
      <c r="H431" s="98" t="s">
        <v>694</v>
      </c>
    </row>
    <row r="432" spans="1:8" x14ac:dyDescent="0.25">
      <c r="A432" s="45" t="s">
        <v>87</v>
      </c>
      <c r="B432" s="63" t="s">
        <v>664</v>
      </c>
      <c r="C432" s="47" t="s">
        <v>690</v>
      </c>
      <c r="D432" s="95" t="s">
        <v>277</v>
      </c>
      <c r="E432" s="11" t="s">
        <v>277</v>
      </c>
      <c r="F432" s="96" t="s">
        <v>694</v>
      </c>
      <c r="G432" s="97" t="s">
        <v>694</v>
      </c>
      <c r="H432" s="98" t="s">
        <v>694</v>
      </c>
    </row>
    <row r="433" spans="1:8" x14ac:dyDescent="0.25">
      <c r="A433" s="45" t="s">
        <v>88</v>
      </c>
      <c r="B433" s="63" t="s">
        <v>89</v>
      </c>
      <c r="C433" s="47" t="s">
        <v>690</v>
      </c>
      <c r="D433" s="95" t="s">
        <v>277</v>
      </c>
      <c r="E433" s="11" t="s">
        <v>277</v>
      </c>
      <c r="F433" s="96" t="s">
        <v>694</v>
      </c>
      <c r="G433" s="97" t="s">
        <v>694</v>
      </c>
      <c r="H433" s="98" t="s">
        <v>694</v>
      </c>
    </row>
    <row r="434" spans="1:8" x14ac:dyDescent="0.25">
      <c r="A434" s="45" t="s">
        <v>90</v>
      </c>
      <c r="B434" s="63" t="s">
        <v>91</v>
      </c>
      <c r="C434" s="47" t="s">
        <v>690</v>
      </c>
      <c r="D434" s="95" t="s">
        <v>277</v>
      </c>
      <c r="E434" s="11" t="s">
        <v>277</v>
      </c>
      <c r="F434" s="96" t="s">
        <v>694</v>
      </c>
      <c r="G434" s="97" t="s">
        <v>694</v>
      </c>
      <c r="H434" s="98" t="s">
        <v>694</v>
      </c>
    </row>
    <row r="435" spans="1:8" x14ac:dyDescent="0.25">
      <c r="A435" s="45" t="s">
        <v>92</v>
      </c>
      <c r="B435" s="62" t="s">
        <v>93</v>
      </c>
      <c r="C435" s="47" t="s">
        <v>690</v>
      </c>
      <c r="D435" s="95" t="s">
        <v>277</v>
      </c>
      <c r="E435" s="11" t="s">
        <v>277</v>
      </c>
      <c r="F435" s="96" t="s">
        <v>694</v>
      </c>
      <c r="G435" s="97" t="s">
        <v>694</v>
      </c>
      <c r="H435" s="98" t="s">
        <v>694</v>
      </c>
    </row>
    <row r="436" spans="1:8" x14ac:dyDescent="0.25">
      <c r="A436" s="45" t="s">
        <v>94</v>
      </c>
      <c r="B436" s="64" t="s">
        <v>95</v>
      </c>
      <c r="C436" s="47" t="s">
        <v>690</v>
      </c>
      <c r="D436" s="95" t="s">
        <v>277</v>
      </c>
      <c r="E436" s="11" t="s">
        <v>277</v>
      </c>
      <c r="F436" s="96" t="s">
        <v>694</v>
      </c>
      <c r="G436" s="97" t="s">
        <v>694</v>
      </c>
      <c r="H436" s="98" t="s">
        <v>694</v>
      </c>
    </row>
    <row r="437" spans="1:8" x14ac:dyDescent="0.25">
      <c r="A437" s="45" t="s">
        <v>96</v>
      </c>
      <c r="B437" s="62" t="s">
        <v>97</v>
      </c>
      <c r="C437" s="47" t="s">
        <v>690</v>
      </c>
      <c r="D437" s="95" t="s">
        <v>277</v>
      </c>
      <c r="E437" s="11" t="s">
        <v>277</v>
      </c>
      <c r="F437" s="96" t="s">
        <v>694</v>
      </c>
      <c r="G437" s="97" t="s">
        <v>694</v>
      </c>
      <c r="H437" s="98" t="s">
        <v>694</v>
      </c>
    </row>
    <row r="438" spans="1:8" ht="25.5" x14ac:dyDescent="0.25">
      <c r="A438" s="45" t="s">
        <v>98</v>
      </c>
      <c r="B438" s="64" t="s">
        <v>99</v>
      </c>
      <c r="C438" s="47" t="s">
        <v>690</v>
      </c>
      <c r="D438" s="95" t="s">
        <v>277</v>
      </c>
      <c r="E438" s="11" t="s">
        <v>277</v>
      </c>
      <c r="F438" s="96" t="s">
        <v>694</v>
      </c>
      <c r="G438" s="97" t="s">
        <v>694</v>
      </c>
      <c r="H438" s="98" t="s">
        <v>694</v>
      </c>
    </row>
    <row r="439" spans="1:8" x14ac:dyDescent="0.25">
      <c r="A439" s="45" t="s">
        <v>100</v>
      </c>
      <c r="B439" s="63" t="s">
        <v>101</v>
      </c>
      <c r="C439" s="47" t="s">
        <v>690</v>
      </c>
      <c r="D439" s="95" t="s">
        <v>277</v>
      </c>
      <c r="E439" s="11" t="s">
        <v>277</v>
      </c>
      <c r="F439" s="96" t="s">
        <v>694</v>
      </c>
      <c r="G439" s="97" t="s">
        <v>694</v>
      </c>
      <c r="H439" s="98" t="s">
        <v>694</v>
      </c>
    </row>
    <row r="440" spans="1:8" x14ac:dyDescent="0.25">
      <c r="A440" s="45" t="s">
        <v>102</v>
      </c>
      <c r="B440" s="63" t="s">
        <v>103</v>
      </c>
      <c r="C440" s="47" t="s">
        <v>690</v>
      </c>
      <c r="D440" s="95" t="s">
        <v>277</v>
      </c>
      <c r="E440" s="11" t="s">
        <v>277</v>
      </c>
      <c r="F440" s="96" t="s">
        <v>694</v>
      </c>
      <c r="G440" s="97" t="s">
        <v>694</v>
      </c>
      <c r="H440" s="98" t="s">
        <v>694</v>
      </c>
    </row>
    <row r="441" spans="1:8" x14ac:dyDescent="0.25">
      <c r="A441" s="45" t="s">
        <v>186</v>
      </c>
      <c r="B441" s="77" t="s">
        <v>179</v>
      </c>
      <c r="C441" s="101" t="s">
        <v>277</v>
      </c>
      <c r="D441" s="95" t="s">
        <v>277</v>
      </c>
      <c r="E441" s="11" t="s">
        <v>277</v>
      </c>
      <c r="F441" s="96" t="s">
        <v>694</v>
      </c>
      <c r="G441" s="97" t="s">
        <v>694</v>
      </c>
      <c r="H441" s="98" t="s">
        <v>694</v>
      </c>
    </row>
    <row r="442" spans="1:8" ht="25.5" x14ac:dyDescent="0.25">
      <c r="A442" s="102" t="s">
        <v>665</v>
      </c>
      <c r="B442" s="63" t="s">
        <v>666</v>
      </c>
      <c r="C442" s="47" t="s">
        <v>690</v>
      </c>
      <c r="D442" s="95" t="s">
        <v>277</v>
      </c>
      <c r="E442" s="11" t="s">
        <v>277</v>
      </c>
      <c r="F442" s="96" t="s">
        <v>694</v>
      </c>
      <c r="G442" s="97" t="s">
        <v>694</v>
      </c>
      <c r="H442" s="98" t="s">
        <v>694</v>
      </c>
    </row>
    <row r="443" spans="1:8" x14ac:dyDescent="0.25">
      <c r="A443" s="102" t="s">
        <v>189</v>
      </c>
      <c r="B443" s="62" t="s">
        <v>667</v>
      </c>
      <c r="C443" s="47" t="s">
        <v>690</v>
      </c>
      <c r="D443" s="95" t="s">
        <v>277</v>
      </c>
      <c r="E443" s="11" t="s">
        <v>277</v>
      </c>
      <c r="F443" s="96" t="s">
        <v>694</v>
      </c>
      <c r="G443" s="97" t="s">
        <v>694</v>
      </c>
      <c r="H443" s="98" t="s">
        <v>694</v>
      </c>
    </row>
    <row r="444" spans="1:8" x14ac:dyDescent="0.25">
      <c r="A444" s="102" t="s">
        <v>190</v>
      </c>
      <c r="B444" s="62" t="s">
        <v>668</v>
      </c>
      <c r="C444" s="47" t="s">
        <v>690</v>
      </c>
      <c r="D444" s="95" t="s">
        <v>277</v>
      </c>
      <c r="E444" s="11" t="s">
        <v>277</v>
      </c>
      <c r="F444" s="96" t="s">
        <v>694</v>
      </c>
      <c r="G444" s="97" t="s">
        <v>694</v>
      </c>
      <c r="H444" s="98" t="s">
        <v>694</v>
      </c>
    </row>
    <row r="445" spans="1:8" x14ac:dyDescent="0.25">
      <c r="A445" s="102" t="s">
        <v>191</v>
      </c>
      <c r="B445" s="62" t="s">
        <v>669</v>
      </c>
      <c r="C445" s="47" t="s">
        <v>690</v>
      </c>
      <c r="D445" s="95" t="s">
        <v>277</v>
      </c>
      <c r="E445" s="11" t="s">
        <v>277</v>
      </c>
      <c r="F445" s="96" t="s">
        <v>694</v>
      </c>
      <c r="G445" s="97" t="s">
        <v>694</v>
      </c>
      <c r="H445" s="98" t="s">
        <v>694</v>
      </c>
    </row>
    <row r="446" spans="1:8" ht="25.5" x14ac:dyDescent="0.25">
      <c r="A446" s="102" t="s">
        <v>192</v>
      </c>
      <c r="B446" s="63" t="s">
        <v>670</v>
      </c>
      <c r="C446" s="101" t="s">
        <v>277</v>
      </c>
      <c r="D446" s="95" t="s">
        <v>277</v>
      </c>
      <c r="E446" s="11" t="s">
        <v>277</v>
      </c>
      <c r="F446" s="96" t="s">
        <v>694</v>
      </c>
      <c r="G446" s="97" t="s">
        <v>694</v>
      </c>
      <c r="H446" s="98" t="s">
        <v>694</v>
      </c>
    </row>
    <row r="447" spans="1:8" x14ac:dyDescent="0.25">
      <c r="A447" s="102" t="s">
        <v>671</v>
      </c>
      <c r="B447" s="62" t="s">
        <v>672</v>
      </c>
      <c r="C447" s="47" t="s">
        <v>690</v>
      </c>
      <c r="D447" s="95" t="s">
        <v>277</v>
      </c>
      <c r="E447" s="11" t="s">
        <v>277</v>
      </c>
      <c r="F447" s="96" t="s">
        <v>694</v>
      </c>
      <c r="G447" s="97" t="s">
        <v>694</v>
      </c>
      <c r="H447" s="98" t="s">
        <v>694</v>
      </c>
    </row>
    <row r="448" spans="1:8" x14ac:dyDescent="0.25">
      <c r="A448" s="102" t="s">
        <v>673</v>
      </c>
      <c r="B448" s="62" t="s">
        <v>674</v>
      </c>
      <c r="C448" s="47" t="s">
        <v>690</v>
      </c>
      <c r="D448" s="95" t="s">
        <v>277</v>
      </c>
      <c r="E448" s="11" t="s">
        <v>277</v>
      </c>
      <c r="F448" s="96" t="s">
        <v>694</v>
      </c>
      <c r="G448" s="97" t="s">
        <v>694</v>
      </c>
      <c r="H448" s="98" t="s">
        <v>694</v>
      </c>
    </row>
    <row r="449" spans="1:8" ht="16.5" thickBot="1" x14ac:dyDescent="0.3">
      <c r="A449" s="103" t="s">
        <v>675</v>
      </c>
      <c r="B449" s="104" t="s">
        <v>676</v>
      </c>
      <c r="C449" s="54" t="s">
        <v>690</v>
      </c>
      <c r="D449" s="105" t="s">
        <v>277</v>
      </c>
      <c r="E449" s="13" t="s">
        <v>277</v>
      </c>
      <c r="F449" s="106" t="s">
        <v>694</v>
      </c>
      <c r="G449" s="107" t="s">
        <v>694</v>
      </c>
      <c r="H449" s="108" t="s">
        <v>694</v>
      </c>
    </row>
    <row r="450" spans="1:8" x14ac:dyDescent="0.25">
      <c r="E450" s="110"/>
    </row>
    <row r="451" spans="1:8" x14ac:dyDescent="0.25">
      <c r="E451" s="110"/>
    </row>
    <row r="452" spans="1:8" x14ac:dyDescent="0.25">
      <c r="A452" s="109" t="s">
        <v>677</v>
      </c>
      <c r="E452" s="110"/>
    </row>
    <row r="453" spans="1:8" ht="24.75" customHeight="1" x14ac:dyDescent="0.25">
      <c r="A453" s="143" t="s">
        <v>678</v>
      </c>
      <c r="B453" s="143"/>
      <c r="C453" s="143"/>
      <c r="D453" s="143"/>
      <c r="E453" s="143"/>
      <c r="F453" s="143"/>
      <c r="G453" s="143"/>
      <c r="H453" s="143"/>
    </row>
    <row r="454" spans="1:8" ht="22.5" customHeight="1" x14ac:dyDescent="0.25">
      <c r="A454" s="143" t="s">
        <v>679</v>
      </c>
      <c r="B454" s="143"/>
      <c r="C454" s="143"/>
      <c r="D454" s="143"/>
      <c r="E454" s="143"/>
      <c r="F454" s="143"/>
      <c r="G454" s="143"/>
      <c r="H454" s="143"/>
    </row>
    <row r="455" spans="1:8" ht="29.25" customHeight="1" x14ac:dyDescent="0.25">
      <c r="A455" s="143" t="s">
        <v>680</v>
      </c>
      <c r="B455" s="143"/>
      <c r="C455" s="143"/>
      <c r="D455" s="143"/>
      <c r="E455" s="143"/>
      <c r="F455" s="143"/>
      <c r="G455" s="143"/>
      <c r="H455" s="143"/>
    </row>
    <row r="456" spans="1:8" ht="36" customHeight="1" x14ac:dyDescent="0.25">
      <c r="A456" s="137" t="s">
        <v>681</v>
      </c>
      <c r="B456" s="137"/>
      <c r="C456" s="137"/>
      <c r="D456" s="137"/>
      <c r="E456" s="137"/>
      <c r="F456" s="137"/>
      <c r="G456" s="137"/>
      <c r="H456" s="137"/>
    </row>
    <row r="457" spans="1:8" ht="65.25" customHeight="1" x14ac:dyDescent="0.25">
      <c r="A457" s="138" t="s">
        <v>682</v>
      </c>
      <c r="B457" s="138"/>
      <c r="C457" s="138"/>
      <c r="D457" s="138"/>
      <c r="E457" s="138"/>
      <c r="F457" s="138"/>
      <c r="G457" s="138"/>
      <c r="H457" s="138"/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29">
    <mergeCell ref="A457:H457"/>
    <mergeCell ref="H368:H369"/>
    <mergeCell ref="A371:B371"/>
    <mergeCell ref="A453:H453"/>
    <mergeCell ref="A454:H454"/>
    <mergeCell ref="A455:H455"/>
    <mergeCell ref="A368:A369"/>
    <mergeCell ref="B368:B369"/>
    <mergeCell ref="C368:C369"/>
    <mergeCell ref="D368:E368"/>
    <mergeCell ref="F368:G368"/>
    <mergeCell ref="A20:H20"/>
    <mergeCell ref="A164:H164"/>
    <mergeCell ref="A316:H316"/>
    <mergeCell ref="A366:H367"/>
    <mergeCell ref="A456:H456"/>
    <mergeCell ref="A6:H7"/>
    <mergeCell ref="A16:H16"/>
    <mergeCell ref="A17:A18"/>
    <mergeCell ref="B17:B18"/>
    <mergeCell ref="C17:C18"/>
    <mergeCell ref="D17:E17"/>
    <mergeCell ref="F17:G17"/>
    <mergeCell ref="H17:H18"/>
    <mergeCell ref="A11:H11"/>
    <mergeCell ref="A12:H12"/>
    <mergeCell ref="A13:H13"/>
    <mergeCell ref="A9:H9"/>
    <mergeCell ref="A10:H10"/>
  </mergeCells>
  <conditionalFormatting sqref="E165">
    <cfRule type="expression" dxfId="0" priority="1">
      <formula>$H$4="Факт"</formula>
    </cfRule>
  </conditionalFormatting>
  <pageMargins left="0.59055118110236227" right="0.19685039370078741" top="0.39370078740157483" bottom="0.39370078740157483" header="0.31496062992125984" footer="0.31496062992125984"/>
  <pageSetup paperSize="9" scale="50" fitToHeight="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20квФп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Колоколова А.В.</cp:lastModifiedBy>
  <cp:lastPrinted>2019-09-09T12:39:41Z</cp:lastPrinted>
  <dcterms:created xsi:type="dcterms:W3CDTF">2009-07-27T10:10:26Z</dcterms:created>
  <dcterms:modified xsi:type="dcterms:W3CDTF">2020-08-14T07:56:08Z</dcterms:modified>
</cp:coreProperties>
</file>