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120" yWindow="0" windowWidth="29040" windowHeight="15720" tabRatio="796"/>
  </bookViews>
  <sheets>
    <sheet name="12квОсв " sheetId="14" r:id="rId1"/>
  </sheets>
  <definedNames>
    <definedName name="_xlnm._FilterDatabase" localSheetId="0" hidden="1">'12квОсв '!$A$16:$BP$253</definedName>
    <definedName name="Z_500C2F4F_1743_499A_A051_20565DBF52B2_.wvu.PrintArea" localSheetId="0" hidden="1">'12квОсв '!$A$1:$V$16</definedName>
    <definedName name="_xlnm.Print_Area" localSheetId="0">'12квОсв '!$A$1:$V$16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R250" i="14" l="1"/>
  <c r="F250" i="14"/>
  <c r="D250" i="14"/>
  <c r="I251" i="14"/>
  <c r="R23" i="14" l="1"/>
  <c r="R213" i="14" l="1"/>
  <c r="R21" i="14" s="1"/>
  <c r="R158" i="14"/>
  <c r="R157" i="14" s="1"/>
  <c r="R130" i="14"/>
  <c r="R119" i="14"/>
  <c r="R106" i="14"/>
  <c r="U30" i="14"/>
  <c r="R118" i="14" l="1"/>
  <c r="R117" i="14" s="1"/>
  <c r="R19" i="14" s="1"/>
  <c r="F23" i="14"/>
  <c r="F248" i="14"/>
  <c r="F213" i="14"/>
  <c r="F21" i="14" s="1"/>
  <c r="F207" i="14"/>
  <c r="F205" i="14" s="1"/>
  <c r="F158" i="14"/>
  <c r="F157" i="14" s="1"/>
  <c r="F130" i="14"/>
  <c r="F119" i="14"/>
  <c r="F118" i="14" s="1"/>
  <c r="F106" i="14"/>
  <c r="F104" i="14" s="1"/>
  <c r="F29" i="14"/>
  <c r="F26" i="14" s="1"/>
  <c r="D23" i="14"/>
  <c r="D248" i="14"/>
  <c r="D213" i="14"/>
  <c r="D21" i="14" s="1"/>
  <c r="D207" i="14"/>
  <c r="D205" i="14" s="1"/>
  <c r="D158" i="14"/>
  <c r="D157" i="14" s="1"/>
  <c r="D130" i="14"/>
  <c r="D119" i="14"/>
  <c r="D106" i="14"/>
  <c r="D104" i="14" s="1"/>
  <c r="D29" i="14"/>
  <c r="D26" i="14" s="1"/>
  <c r="F117" i="14" l="1"/>
  <c r="F19" i="14" s="1"/>
  <c r="D118" i="14"/>
  <c r="D117" i="14" s="1"/>
  <c r="D19" i="14" s="1"/>
  <c r="D25" i="14"/>
  <c r="F25" i="14"/>
  <c r="F18" i="14" s="1"/>
  <c r="F24" i="14" l="1"/>
  <c r="D24" i="14"/>
  <c r="D18" i="14"/>
  <c r="D17" i="14" s="1"/>
  <c r="F17" i="14"/>
  <c r="U106" i="14" l="1"/>
  <c r="U18" i="14" l="1"/>
  <c r="U19" i="14"/>
  <c r="U21" i="14"/>
  <c r="U23" i="14"/>
  <c r="U24" i="14"/>
  <c r="U25" i="14"/>
  <c r="U26" i="14"/>
  <c r="U27" i="14"/>
  <c r="U28" i="14"/>
  <c r="U29" i="14"/>
  <c r="U104" i="14"/>
  <c r="U107" i="14"/>
  <c r="U108" i="14"/>
  <c r="U109" i="14"/>
  <c r="U117" i="14"/>
  <c r="U118" i="14"/>
  <c r="U119" i="14"/>
  <c r="U120" i="14"/>
  <c r="U121" i="14"/>
  <c r="U122" i="14"/>
  <c r="U123" i="14"/>
  <c r="U130" i="14"/>
  <c r="U131" i="14"/>
  <c r="U132" i="14"/>
  <c r="U133" i="14"/>
  <c r="U135" i="14"/>
  <c r="U143" i="14"/>
  <c r="U144" i="14"/>
  <c r="U147" i="14"/>
  <c r="U149" i="14"/>
  <c r="U150" i="14"/>
  <c r="U157" i="14"/>
  <c r="U158" i="14"/>
  <c r="U159" i="14"/>
  <c r="U160" i="14"/>
  <c r="U161" i="14"/>
  <c r="U162" i="14"/>
  <c r="U163" i="14"/>
  <c r="U164" i="14"/>
  <c r="U165" i="14"/>
  <c r="U166" i="14"/>
  <c r="U167" i="14"/>
  <c r="U168" i="14"/>
  <c r="U169" i="14"/>
  <c r="U170" i="14"/>
  <c r="U171" i="14"/>
  <c r="U172" i="14"/>
  <c r="U173" i="14"/>
  <c r="U174" i="14"/>
  <c r="U175" i="14"/>
  <c r="U176" i="14"/>
  <c r="U177" i="14"/>
  <c r="U178" i="14"/>
  <c r="U179" i="14"/>
  <c r="U205" i="14"/>
  <c r="U207" i="14"/>
  <c r="U208" i="14"/>
  <c r="U213" i="14"/>
  <c r="U214" i="14"/>
  <c r="U215" i="14"/>
  <c r="U216" i="14"/>
  <c r="U217" i="14"/>
  <c r="U218" i="14"/>
  <c r="U220" i="14"/>
  <c r="U221" i="14"/>
  <c r="U222" i="14"/>
  <c r="U223" i="14"/>
  <c r="U224" i="14"/>
  <c r="U234" i="14"/>
  <c r="U235" i="14"/>
  <c r="U251" i="14"/>
  <c r="U252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39" i="14"/>
  <c r="T40" i="14"/>
  <c r="T41" i="14"/>
  <c r="T42" i="14"/>
  <c r="T43" i="14"/>
  <c r="T44" i="14"/>
  <c r="T45" i="14"/>
  <c r="T46" i="14"/>
  <c r="T47" i="14"/>
  <c r="T48" i="14"/>
  <c r="T49" i="14"/>
  <c r="T50" i="14"/>
  <c r="T51" i="14"/>
  <c r="T52" i="14"/>
  <c r="T53" i="14"/>
  <c r="T54" i="14"/>
  <c r="T55" i="14"/>
  <c r="T56" i="14"/>
  <c r="T57" i="14"/>
  <c r="T58" i="14"/>
  <c r="T59" i="14"/>
  <c r="T60" i="14"/>
  <c r="T61" i="14"/>
  <c r="T62" i="14"/>
  <c r="T63" i="14"/>
  <c r="T64" i="14"/>
  <c r="T65" i="14"/>
  <c r="T66" i="14"/>
  <c r="T67" i="14"/>
  <c r="T68" i="14"/>
  <c r="T69" i="14"/>
  <c r="T70" i="14"/>
  <c r="T71" i="14"/>
  <c r="T72" i="14"/>
  <c r="T73" i="14"/>
  <c r="T74" i="14"/>
  <c r="T75" i="14"/>
  <c r="T76" i="14"/>
  <c r="T77" i="14"/>
  <c r="T78" i="14"/>
  <c r="T79" i="14"/>
  <c r="T80" i="14"/>
  <c r="T81" i="14"/>
  <c r="T82" i="14"/>
  <c r="T83" i="14"/>
  <c r="T84" i="14"/>
  <c r="T85" i="14"/>
  <c r="T86" i="14"/>
  <c r="T87" i="14"/>
  <c r="T88" i="14"/>
  <c r="T89" i="14"/>
  <c r="T90" i="14"/>
  <c r="T91" i="14"/>
  <c r="T92" i="14"/>
  <c r="T93" i="14"/>
  <c r="T94" i="14"/>
  <c r="T95" i="14"/>
  <c r="T96" i="14"/>
  <c r="T97" i="14"/>
  <c r="T98" i="14"/>
  <c r="T99" i="14"/>
  <c r="T100" i="14"/>
  <c r="T101" i="14"/>
  <c r="T102" i="14"/>
  <c r="T103" i="14"/>
  <c r="T104" i="14"/>
  <c r="T105" i="14"/>
  <c r="T106" i="14"/>
  <c r="T107" i="14"/>
  <c r="T108" i="14"/>
  <c r="T109" i="14"/>
  <c r="T110" i="14"/>
  <c r="T111" i="14"/>
  <c r="T112" i="14"/>
  <c r="T113" i="14"/>
  <c r="T114" i="14"/>
  <c r="T115" i="14"/>
  <c r="T116" i="14"/>
  <c r="T117" i="14"/>
  <c r="T118" i="14"/>
  <c r="T119" i="14"/>
  <c r="T120" i="14"/>
  <c r="T121" i="14"/>
  <c r="T122" i="14"/>
  <c r="T123" i="14"/>
  <c r="T124" i="14"/>
  <c r="T125" i="14"/>
  <c r="T126" i="14"/>
  <c r="T127" i="14"/>
  <c r="T128" i="14"/>
  <c r="T129" i="14"/>
  <c r="T130" i="14"/>
  <c r="T131" i="14"/>
  <c r="T132" i="14"/>
  <c r="T133" i="14"/>
  <c r="T134" i="14"/>
  <c r="T135" i="14"/>
  <c r="T136" i="14"/>
  <c r="T137" i="14"/>
  <c r="T138" i="14"/>
  <c r="T139" i="14"/>
  <c r="T140" i="14"/>
  <c r="T141" i="14"/>
  <c r="T142" i="14"/>
  <c r="T143" i="14"/>
  <c r="T144" i="14"/>
  <c r="T145" i="14"/>
  <c r="T146" i="14"/>
  <c r="T147" i="14"/>
  <c r="T148" i="14"/>
  <c r="T149" i="14"/>
  <c r="T150" i="14"/>
  <c r="T151" i="14"/>
  <c r="T152" i="14"/>
  <c r="T153" i="14"/>
  <c r="T154" i="14"/>
  <c r="T155" i="14"/>
  <c r="T156" i="14"/>
  <c r="T157" i="14"/>
  <c r="T158" i="14"/>
  <c r="T159" i="14"/>
  <c r="T160" i="14"/>
  <c r="T161" i="14"/>
  <c r="T162" i="14"/>
  <c r="T163" i="14"/>
  <c r="T164" i="14"/>
  <c r="T165" i="14"/>
  <c r="T166" i="14"/>
  <c r="T167" i="14"/>
  <c r="T168" i="14"/>
  <c r="T169" i="14"/>
  <c r="T170" i="14"/>
  <c r="T171" i="14"/>
  <c r="T172" i="14"/>
  <c r="T173" i="14"/>
  <c r="T174" i="14"/>
  <c r="T175" i="14"/>
  <c r="T176" i="14"/>
  <c r="T177" i="14"/>
  <c r="T178" i="14"/>
  <c r="T179" i="14"/>
  <c r="T180" i="14"/>
  <c r="T181" i="14"/>
  <c r="T182" i="14"/>
  <c r="T183" i="14"/>
  <c r="T184" i="14"/>
  <c r="T185" i="14"/>
  <c r="T186" i="14"/>
  <c r="T187" i="14"/>
  <c r="T188" i="14"/>
  <c r="T189" i="14"/>
  <c r="T190" i="14"/>
  <c r="T191" i="14"/>
  <c r="T192" i="14"/>
  <c r="T193" i="14"/>
  <c r="T194" i="14"/>
  <c r="T195" i="14"/>
  <c r="T196" i="14"/>
  <c r="T197" i="14"/>
  <c r="T198" i="14"/>
  <c r="T199" i="14"/>
  <c r="T200" i="14"/>
  <c r="T201" i="14"/>
  <c r="T202" i="14"/>
  <c r="T203" i="14"/>
  <c r="T204" i="14"/>
  <c r="T205" i="14"/>
  <c r="T206" i="14"/>
  <c r="T207" i="14"/>
  <c r="T208" i="14"/>
  <c r="T209" i="14"/>
  <c r="T210" i="14"/>
  <c r="T211" i="14"/>
  <c r="T212" i="14"/>
  <c r="T213" i="14"/>
  <c r="T214" i="14"/>
  <c r="T215" i="14"/>
  <c r="T216" i="14"/>
  <c r="T217" i="14"/>
  <c r="T218" i="14"/>
  <c r="T219" i="14"/>
  <c r="T220" i="14"/>
  <c r="T221" i="14"/>
  <c r="T222" i="14"/>
  <c r="T223" i="14"/>
  <c r="T224" i="14"/>
  <c r="T225" i="14"/>
  <c r="T226" i="14"/>
  <c r="T227" i="14"/>
  <c r="T228" i="14"/>
  <c r="T229" i="14"/>
  <c r="T230" i="14"/>
  <c r="T231" i="14"/>
  <c r="T232" i="14"/>
  <c r="T233" i="14"/>
  <c r="T234" i="14"/>
  <c r="T235" i="14"/>
  <c r="T236" i="14"/>
  <c r="T237" i="14"/>
  <c r="T238" i="14"/>
  <c r="T239" i="14"/>
  <c r="T240" i="14"/>
  <c r="T241" i="14"/>
  <c r="T242" i="14"/>
  <c r="T243" i="14"/>
  <c r="T244" i="14"/>
  <c r="T245" i="14"/>
  <c r="T246" i="14"/>
  <c r="T247" i="14"/>
  <c r="T248" i="14"/>
  <c r="T249" i="14"/>
  <c r="T250" i="14"/>
  <c r="T251" i="14"/>
  <c r="T252" i="14"/>
  <c r="T253" i="14"/>
  <c r="U17" i="14"/>
  <c r="T17" i="14"/>
  <c r="I18" i="14" l="1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34" i="14"/>
  <c r="I235" i="14"/>
  <c r="I236" i="14"/>
  <c r="I237" i="14"/>
  <c r="I238" i="14"/>
  <c r="I239" i="14"/>
  <c r="I240" i="14"/>
  <c r="I241" i="14"/>
  <c r="I242" i="14"/>
  <c r="I243" i="14"/>
  <c r="I244" i="14"/>
  <c r="I245" i="14"/>
  <c r="I246" i="14"/>
  <c r="I247" i="14"/>
  <c r="I248" i="14"/>
  <c r="I249" i="14"/>
  <c r="I250" i="14"/>
  <c r="I252" i="14"/>
  <c r="I253" i="14"/>
  <c r="I17" i="14"/>
  <c r="H18" i="14" l="1"/>
  <c r="G18" i="14" s="1"/>
  <c r="S18" i="14" s="1"/>
  <c r="H19" i="14"/>
  <c r="G19" i="14" s="1"/>
  <c r="S19" i="14" s="1"/>
  <c r="H20" i="14"/>
  <c r="G20" i="14" s="1"/>
  <c r="S20" i="14" s="1"/>
  <c r="H21" i="14"/>
  <c r="G21" i="14" s="1"/>
  <c r="S21" i="14" s="1"/>
  <c r="H22" i="14"/>
  <c r="G22" i="14" s="1"/>
  <c r="S22" i="14" s="1"/>
  <c r="H23" i="14"/>
  <c r="G23" i="14" s="1"/>
  <c r="S23" i="14" s="1"/>
  <c r="H24" i="14"/>
  <c r="G24" i="14" s="1"/>
  <c r="S24" i="14" s="1"/>
  <c r="H25" i="14"/>
  <c r="G25" i="14" s="1"/>
  <c r="S25" i="14" s="1"/>
  <c r="H26" i="14"/>
  <c r="G26" i="14" s="1"/>
  <c r="S26" i="14" s="1"/>
  <c r="H27" i="14"/>
  <c r="G27" i="14" s="1"/>
  <c r="S27" i="14" s="1"/>
  <c r="R27" i="14" s="1"/>
  <c r="H28" i="14"/>
  <c r="G28" i="14" s="1"/>
  <c r="S28" i="14" s="1"/>
  <c r="R28" i="14" s="1"/>
  <c r="H29" i="14"/>
  <c r="G29" i="14" s="1"/>
  <c r="S29" i="14" s="1"/>
  <c r="H30" i="14"/>
  <c r="G30" i="14" s="1"/>
  <c r="S30" i="14" s="1"/>
  <c r="R30" i="14" s="1"/>
  <c r="H31" i="14"/>
  <c r="G31" i="14" s="1"/>
  <c r="S31" i="14" s="1"/>
  <c r="H32" i="14"/>
  <c r="G32" i="14" s="1"/>
  <c r="S32" i="14" s="1"/>
  <c r="H33" i="14"/>
  <c r="G33" i="14" s="1"/>
  <c r="S33" i="14" s="1"/>
  <c r="R33" i="14" s="1"/>
  <c r="H34" i="14"/>
  <c r="G34" i="14" s="1"/>
  <c r="S34" i="14" s="1"/>
  <c r="H35" i="14"/>
  <c r="G35" i="14" s="1"/>
  <c r="S35" i="14" s="1"/>
  <c r="H36" i="14"/>
  <c r="G36" i="14" s="1"/>
  <c r="S36" i="14" s="1"/>
  <c r="H37" i="14"/>
  <c r="G37" i="14" s="1"/>
  <c r="S37" i="14" s="1"/>
  <c r="H38" i="14"/>
  <c r="G38" i="14" s="1"/>
  <c r="S38" i="14" s="1"/>
  <c r="H39" i="14"/>
  <c r="G39" i="14" s="1"/>
  <c r="S39" i="14" s="1"/>
  <c r="H40" i="14"/>
  <c r="G40" i="14" s="1"/>
  <c r="S40" i="14" s="1"/>
  <c r="H41" i="14"/>
  <c r="G41" i="14" s="1"/>
  <c r="S41" i="14" s="1"/>
  <c r="H42" i="14"/>
  <c r="G42" i="14" s="1"/>
  <c r="S42" i="14" s="1"/>
  <c r="H43" i="14"/>
  <c r="G43" i="14" s="1"/>
  <c r="S43" i="14" s="1"/>
  <c r="R43" i="14" s="1"/>
  <c r="H44" i="14"/>
  <c r="G44" i="14" s="1"/>
  <c r="S44" i="14" s="1"/>
  <c r="H45" i="14"/>
  <c r="G45" i="14" s="1"/>
  <c r="S45" i="14" s="1"/>
  <c r="H46" i="14"/>
  <c r="G46" i="14" s="1"/>
  <c r="S46" i="14" s="1"/>
  <c r="H47" i="14"/>
  <c r="G47" i="14" s="1"/>
  <c r="S47" i="14" s="1"/>
  <c r="H48" i="14"/>
  <c r="G48" i="14" s="1"/>
  <c r="S48" i="14" s="1"/>
  <c r="H49" i="14"/>
  <c r="G49" i="14" s="1"/>
  <c r="S49" i="14" s="1"/>
  <c r="H50" i="14"/>
  <c r="G50" i="14" s="1"/>
  <c r="S50" i="14" s="1"/>
  <c r="R50" i="14" s="1"/>
  <c r="H51" i="14"/>
  <c r="G51" i="14" s="1"/>
  <c r="S51" i="14" s="1"/>
  <c r="R51" i="14" s="1"/>
  <c r="H52" i="14"/>
  <c r="G52" i="14" s="1"/>
  <c r="S52" i="14" s="1"/>
  <c r="R52" i="14" s="1"/>
  <c r="H53" i="14"/>
  <c r="G53" i="14" s="1"/>
  <c r="S53" i="14" s="1"/>
  <c r="R53" i="14" s="1"/>
  <c r="H54" i="14"/>
  <c r="G54" i="14" s="1"/>
  <c r="S54" i="14" s="1"/>
  <c r="R54" i="14" s="1"/>
  <c r="H55" i="14"/>
  <c r="G55" i="14" s="1"/>
  <c r="S55" i="14" s="1"/>
  <c r="R55" i="14" s="1"/>
  <c r="H56" i="14"/>
  <c r="G56" i="14" s="1"/>
  <c r="S56" i="14" s="1"/>
  <c r="R56" i="14" s="1"/>
  <c r="H57" i="14"/>
  <c r="G57" i="14" s="1"/>
  <c r="S57" i="14" s="1"/>
  <c r="R57" i="14" s="1"/>
  <c r="H58" i="14"/>
  <c r="G58" i="14" s="1"/>
  <c r="S58" i="14" s="1"/>
  <c r="R58" i="14" s="1"/>
  <c r="H59" i="14"/>
  <c r="G59" i="14" s="1"/>
  <c r="S59" i="14" s="1"/>
  <c r="R59" i="14" s="1"/>
  <c r="H60" i="14"/>
  <c r="G60" i="14" s="1"/>
  <c r="S60" i="14" s="1"/>
  <c r="R60" i="14" s="1"/>
  <c r="H61" i="14"/>
  <c r="G61" i="14" s="1"/>
  <c r="S61" i="14" s="1"/>
  <c r="R61" i="14" s="1"/>
  <c r="H62" i="14"/>
  <c r="G62" i="14" s="1"/>
  <c r="S62" i="14" s="1"/>
  <c r="R62" i="14" s="1"/>
  <c r="H63" i="14"/>
  <c r="G63" i="14" s="1"/>
  <c r="S63" i="14" s="1"/>
  <c r="R63" i="14" s="1"/>
  <c r="H64" i="14"/>
  <c r="G64" i="14" s="1"/>
  <c r="S64" i="14" s="1"/>
  <c r="R64" i="14" s="1"/>
  <c r="H65" i="14"/>
  <c r="G65" i="14" s="1"/>
  <c r="S65" i="14" s="1"/>
  <c r="R65" i="14" s="1"/>
  <c r="H66" i="14"/>
  <c r="G66" i="14" s="1"/>
  <c r="S66" i="14" s="1"/>
  <c r="R66" i="14" s="1"/>
  <c r="H67" i="14"/>
  <c r="G67" i="14" s="1"/>
  <c r="S67" i="14" s="1"/>
  <c r="R67" i="14" s="1"/>
  <c r="H68" i="14"/>
  <c r="G68" i="14" s="1"/>
  <c r="S68" i="14" s="1"/>
  <c r="R68" i="14" s="1"/>
  <c r="H69" i="14"/>
  <c r="G69" i="14" s="1"/>
  <c r="S69" i="14" s="1"/>
  <c r="R69" i="14" s="1"/>
  <c r="H70" i="14"/>
  <c r="G70" i="14" s="1"/>
  <c r="S70" i="14" s="1"/>
  <c r="R70" i="14" s="1"/>
  <c r="H71" i="14"/>
  <c r="G71" i="14" s="1"/>
  <c r="S71" i="14" s="1"/>
  <c r="R71" i="14" s="1"/>
  <c r="H72" i="14"/>
  <c r="G72" i="14" s="1"/>
  <c r="S72" i="14" s="1"/>
  <c r="R72" i="14" s="1"/>
  <c r="H73" i="14"/>
  <c r="G73" i="14" s="1"/>
  <c r="S73" i="14" s="1"/>
  <c r="R73" i="14" s="1"/>
  <c r="H74" i="14"/>
  <c r="G74" i="14" s="1"/>
  <c r="S74" i="14" s="1"/>
  <c r="R74" i="14" s="1"/>
  <c r="H75" i="14"/>
  <c r="G75" i="14" s="1"/>
  <c r="S75" i="14" s="1"/>
  <c r="R75" i="14" s="1"/>
  <c r="H76" i="14"/>
  <c r="G76" i="14" s="1"/>
  <c r="S76" i="14" s="1"/>
  <c r="R76" i="14" s="1"/>
  <c r="H77" i="14"/>
  <c r="G77" i="14" s="1"/>
  <c r="S77" i="14" s="1"/>
  <c r="R77" i="14" s="1"/>
  <c r="H78" i="14"/>
  <c r="G78" i="14" s="1"/>
  <c r="S78" i="14" s="1"/>
  <c r="R78" i="14" s="1"/>
  <c r="H79" i="14"/>
  <c r="G79" i="14" s="1"/>
  <c r="S79" i="14" s="1"/>
  <c r="R79" i="14" s="1"/>
  <c r="H80" i="14"/>
  <c r="G80" i="14" s="1"/>
  <c r="S80" i="14" s="1"/>
  <c r="R80" i="14" s="1"/>
  <c r="H81" i="14"/>
  <c r="G81" i="14" s="1"/>
  <c r="S81" i="14" s="1"/>
  <c r="R81" i="14" s="1"/>
  <c r="H82" i="14"/>
  <c r="G82" i="14" s="1"/>
  <c r="S82" i="14" s="1"/>
  <c r="R82" i="14" s="1"/>
  <c r="H83" i="14"/>
  <c r="G83" i="14" s="1"/>
  <c r="S83" i="14" s="1"/>
  <c r="R83" i="14" s="1"/>
  <c r="H84" i="14"/>
  <c r="G84" i="14" s="1"/>
  <c r="S84" i="14" s="1"/>
  <c r="R84" i="14" s="1"/>
  <c r="H85" i="14"/>
  <c r="G85" i="14" s="1"/>
  <c r="S85" i="14" s="1"/>
  <c r="R85" i="14" s="1"/>
  <c r="H86" i="14"/>
  <c r="G86" i="14" s="1"/>
  <c r="S86" i="14" s="1"/>
  <c r="R86" i="14" s="1"/>
  <c r="H87" i="14"/>
  <c r="G87" i="14" s="1"/>
  <c r="S87" i="14" s="1"/>
  <c r="R87" i="14" s="1"/>
  <c r="H88" i="14"/>
  <c r="G88" i="14" s="1"/>
  <c r="S88" i="14" s="1"/>
  <c r="R88" i="14" s="1"/>
  <c r="H89" i="14"/>
  <c r="G89" i="14" s="1"/>
  <c r="S89" i="14" s="1"/>
  <c r="R89" i="14" s="1"/>
  <c r="H90" i="14"/>
  <c r="G90" i="14" s="1"/>
  <c r="S90" i="14" s="1"/>
  <c r="R90" i="14" s="1"/>
  <c r="H91" i="14"/>
  <c r="G91" i="14" s="1"/>
  <c r="S91" i="14" s="1"/>
  <c r="R91" i="14" s="1"/>
  <c r="H92" i="14"/>
  <c r="G92" i="14" s="1"/>
  <c r="S92" i="14" s="1"/>
  <c r="R92" i="14" s="1"/>
  <c r="H93" i="14"/>
  <c r="G93" i="14" s="1"/>
  <c r="S93" i="14" s="1"/>
  <c r="R93" i="14" s="1"/>
  <c r="H94" i="14"/>
  <c r="G94" i="14" s="1"/>
  <c r="S94" i="14" s="1"/>
  <c r="R94" i="14" s="1"/>
  <c r="H95" i="14"/>
  <c r="G95" i="14" s="1"/>
  <c r="S95" i="14" s="1"/>
  <c r="R95" i="14" s="1"/>
  <c r="H96" i="14"/>
  <c r="G96" i="14" s="1"/>
  <c r="S96" i="14" s="1"/>
  <c r="R96" i="14" s="1"/>
  <c r="H97" i="14"/>
  <c r="G97" i="14" s="1"/>
  <c r="S97" i="14" s="1"/>
  <c r="R97" i="14" s="1"/>
  <c r="H98" i="14"/>
  <c r="G98" i="14" s="1"/>
  <c r="S98" i="14" s="1"/>
  <c r="R98" i="14" s="1"/>
  <c r="H99" i="14"/>
  <c r="G99" i="14" s="1"/>
  <c r="S99" i="14" s="1"/>
  <c r="R99" i="14" s="1"/>
  <c r="H100" i="14"/>
  <c r="G100" i="14" s="1"/>
  <c r="S100" i="14" s="1"/>
  <c r="R100" i="14" s="1"/>
  <c r="H101" i="14"/>
  <c r="G101" i="14" s="1"/>
  <c r="S101" i="14" s="1"/>
  <c r="R101" i="14" s="1"/>
  <c r="H102" i="14"/>
  <c r="G102" i="14" s="1"/>
  <c r="S102" i="14" s="1"/>
  <c r="R102" i="14" s="1"/>
  <c r="H103" i="14"/>
  <c r="G103" i="14" s="1"/>
  <c r="S103" i="14" s="1"/>
  <c r="R103" i="14" s="1"/>
  <c r="H104" i="14"/>
  <c r="G104" i="14" s="1"/>
  <c r="S104" i="14" s="1"/>
  <c r="H105" i="14"/>
  <c r="G105" i="14" s="1"/>
  <c r="S105" i="14" s="1"/>
  <c r="R105" i="14" s="1"/>
  <c r="R104" i="14" s="1"/>
  <c r="H106" i="14"/>
  <c r="G106" i="14" s="1"/>
  <c r="S106" i="14" s="1"/>
  <c r="H107" i="14"/>
  <c r="G107" i="14" s="1"/>
  <c r="S107" i="14" s="1"/>
  <c r="H108" i="14"/>
  <c r="G108" i="14" s="1"/>
  <c r="S108" i="14" s="1"/>
  <c r="H109" i="14"/>
  <c r="G109" i="14" s="1"/>
  <c r="S109" i="14" s="1"/>
  <c r="H110" i="14"/>
  <c r="G110" i="14" s="1"/>
  <c r="S110" i="14" s="1"/>
  <c r="H111" i="14"/>
  <c r="G111" i="14" s="1"/>
  <c r="S111" i="14" s="1"/>
  <c r="H112" i="14"/>
  <c r="G112" i="14" s="1"/>
  <c r="S112" i="14" s="1"/>
  <c r="H113" i="14"/>
  <c r="G113" i="14" s="1"/>
  <c r="S113" i="14" s="1"/>
  <c r="H114" i="14"/>
  <c r="G114" i="14" s="1"/>
  <c r="S114" i="14" s="1"/>
  <c r="H115" i="14"/>
  <c r="G115" i="14" s="1"/>
  <c r="S115" i="14" s="1"/>
  <c r="H116" i="14"/>
  <c r="G116" i="14" s="1"/>
  <c r="S116" i="14" s="1"/>
  <c r="H117" i="14"/>
  <c r="G117" i="14" s="1"/>
  <c r="S117" i="14" s="1"/>
  <c r="H118" i="14"/>
  <c r="G118" i="14" s="1"/>
  <c r="S118" i="14" s="1"/>
  <c r="H119" i="14"/>
  <c r="G119" i="14" s="1"/>
  <c r="S119" i="14" s="1"/>
  <c r="H120" i="14"/>
  <c r="G120" i="14" s="1"/>
  <c r="S120" i="14" s="1"/>
  <c r="H121" i="14"/>
  <c r="G121" i="14" s="1"/>
  <c r="S121" i="14" s="1"/>
  <c r="H122" i="14"/>
  <c r="G122" i="14" s="1"/>
  <c r="S122" i="14" s="1"/>
  <c r="H123" i="14"/>
  <c r="G123" i="14" s="1"/>
  <c r="S123" i="14" s="1"/>
  <c r="H124" i="14"/>
  <c r="G124" i="14" s="1"/>
  <c r="S124" i="14" s="1"/>
  <c r="H125" i="14"/>
  <c r="G125" i="14" s="1"/>
  <c r="S125" i="14" s="1"/>
  <c r="H126" i="14"/>
  <c r="G126" i="14" s="1"/>
  <c r="S126" i="14" s="1"/>
  <c r="H127" i="14"/>
  <c r="G127" i="14" s="1"/>
  <c r="S127" i="14" s="1"/>
  <c r="H128" i="14"/>
  <c r="G128" i="14" s="1"/>
  <c r="S128" i="14" s="1"/>
  <c r="H129" i="14"/>
  <c r="G129" i="14" s="1"/>
  <c r="S129" i="14" s="1"/>
  <c r="H130" i="14"/>
  <c r="G130" i="14" s="1"/>
  <c r="S130" i="14" s="1"/>
  <c r="H131" i="14"/>
  <c r="G131" i="14" s="1"/>
  <c r="S131" i="14" s="1"/>
  <c r="H132" i="14"/>
  <c r="G132" i="14" s="1"/>
  <c r="S132" i="14" s="1"/>
  <c r="H133" i="14"/>
  <c r="G133" i="14" s="1"/>
  <c r="S133" i="14" s="1"/>
  <c r="H134" i="14"/>
  <c r="G134" i="14" s="1"/>
  <c r="S134" i="14" s="1"/>
  <c r="H135" i="14"/>
  <c r="G135" i="14" s="1"/>
  <c r="S135" i="14" s="1"/>
  <c r="H136" i="14"/>
  <c r="G136" i="14" s="1"/>
  <c r="S136" i="14" s="1"/>
  <c r="H137" i="14"/>
  <c r="G137" i="14" s="1"/>
  <c r="S137" i="14" s="1"/>
  <c r="H138" i="14"/>
  <c r="G138" i="14" s="1"/>
  <c r="S138" i="14" s="1"/>
  <c r="H139" i="14"/>
  <c r="G139" i="14" s="1"/>
  <c r="S139" i="14" s="1"/>
  <c r="H140" i="14"/>
  <c r="G140" i="14" s="1"/>
  <c r="S140" i="14" s="1"/>
  <c r="H141" i="14"/>
  <c r="G141" i="14" s="1"/>
  <c r="S141" i="14" s="1"/>
  <c r="H142" i="14"/>
  <c r="G142" i="14" s="1"/>
  <c r="S142" i="14" s="1"/>
  <c r="H143" i="14"/>
  <c r="G143" i="14" s="1"/>
  <c r="S143" i="14" s="1"/>
  <c r="H144" i="14"/>
  <c r="G144" i="14" s="1"/>
  <c r="S144" i="14" s="1"/>
  <c r="H145" i="14"/>
  <c r="G145" i="14" s="1"/>
  <c r="S145" i="14" s="1"/>
  <c r="H146" i="14"/>
  <c r="G146" i="14" s="1"/>
  <c r="S146" i="14" s="1"/>
  <c r="H147" i="14"/>
  <c r="G147" i="14" s="1"/>
  <c r="S147" i="14" s="1"/>
  <c r="H148" i="14"/>
  <c r="G148" i="14" s="1"/>
  <c r="S148" i="14" s="1"/>
  <c r="H149" i="14"/>
  <c r="G149" i="14" s="1"/>
  <c r="S149" i="14" s="1"/>
  <c r="H150" i="14"/>
  <c r="G150" i="14" s="1"/>
  <c r="S150" i="14" s="1"/>
  <c r="H151" i="14"/>
  <c r="G151" i="14" s="1"/>
  <c r="S151" i="14" s="1"/>
  <c r="H152" i="14"/>
  <c r="G152" i="14" s="1"/>
  <c r="S152" i="14" s="1"/>
  <c r="H153" i="14"/>
  <c r="G153" i="14" s="1"/>
  <c r="S153" i="14" s="1"/>
  <c r="H154" i="14"/>
  <c r="G154" i="14" s="1"/>
  <c r="S154" i="14" s="1"/>
  <c r="H155" i="14"/>
  <c r="G155" i="14" s="1"/>
  <c r="S155" i="14" s="1"/>
  <c r="H156" i="14"/>
  <c r="G156" i="14" s="1"/>
  <c r="S156" i="14" s="1"/>
  <c r="H157" i="14"/>
  <c r="G157" i="14" s="1"/>
  <c r="S157" i="14" s="1"/>
  <c r="H158" i="14"/>
  <c r="G158" i="14" s="1"/>
  <c r="S158" i="14" s="1"/>
  <c r="H159" i="14"/>
  <c r="G159" i="14" s="1"/>
  <c r="S159" i="14" s="1"/>
  <c r="H160" i="14"/>
  <c r="G160" i="14" s="1"/>
  <c r="S160" i="14" s="1"/>
  <c r="H161" i="14"/>
  <c r="G161" i="14" s="1"/>
  <c r="S161" i="14" s="1"/>
  <c r="H162" i="14"/>
  <c r="G162" i="14" s="1"/>
  <c r="S162" i="14" s="1"/>
  <c r="H163" i="14"/>
  <c r="G163" i="14" s="1"/>
  <c r="S163" i="14" s="1"/>
  <c r="H164" i="14"/>
  <c r="G164" i="14" s="1"/>
  <c r="S164" i="14" s="1"/>
  <c r="H165" i="14"/>
  <c r="G165" i="14" s="1"/>
  <c r="S165" i="14" s="1"/>
  <c r="H166" i="14"/>
  <c r="G166" i="14" s="1"/>
  <c r="S166" i="14" s="1"/>
  <c r="H167" i="14"/>
  <c r="G167" i="14" s="1"/>
  <c r="S167" i="14" s="1"/>
  <c r="H168" i="14"/>
  <c r="G168" i="14" s="1"/>
  <c r="S168" i="14" s="1"/>
  <c r="H169" i="14"/>
  <c r="G169" i="14" s="1"/>
  <c r="S169" i="14" s="1"/>
  <c r="H170" i="14"/>
  <c r="G170" i="14" s="1"/>
  <c r="S170" i="14" s="1"/>
  <c r="H171" i="14"/>
  <c r="G171" i="14" s="1"/>
  <c r="S171" i="14" s="1"/>
  <c r="H172" i="14"/>
  <c r="G172" i="14" s="1"/>
  <c r="S172" i="14" s="1"/>
  <c r="H173" i="14"/>
  <c r="G173" i="14" s="1"/>
  <c r="S173" i="14" s="1"/>
  <c r="H174" i="14"/>
  <c r="G174" i="14" s="1"/>
  <c r="S174" i="14" s="1"/>
  <c r="H175" i="14"/>
  <c r="G175" i="14" s="1"/>
  <c r="S175" i="14" s="1"/>
  <c r="H176" i="14"/>
  <c r="G176" i="14" s="1"/>
  <c r="S176" i="14" s="1"/>
  <c r="H177" i="14"/>
  <c r="G177" i="14" s="1"/>
  <c r="S177" i="14" s="1"/>
  <c r="H178" i="14"/>
  <c r="G178" i="14" s="1"/>
  <c r="S178" i="14" s="1"/>
  <c r="H179" i="14"/>
  <c r="G179" i="14" s="1"/>
  <c r="S179" i="14" s="1"/>
  <c r="H180" i="14"/>
  <c r="G180" i="14" s="1"/>
  <c r="S180" i="14" s="1"/>
  <c r="H181" i="14"/>
  <c r="G181" i="14" s="1"/>
  <c r="S181" i="14" s="1"/>
  <c r="H182" i="14"/>
  <c r="G182" i="14" s="1"/>
  <c r="S182" i="14" s="1"/>
  <c r="H183" i="14"/>
  <c r="G183" i="14" s="1"/>
  <c r="S183" i="14" s="1"/>
  <c r="H184" i="14"/>
  <c r="G184" i="14" s="1"/>
  <c r="S184" i="14" s="1"/>
  <c r="H185" i="14"/>
  <c r="G185" i="14" s="1"/>
  <c r="S185" i="14" s="1"/>
  <c r="H186" i="14"/>
  <c r="G186" i="14" s="1"/>
  <c r="S186" i="14" s="1"/>
  <c r="H187" i="14"/>
  <c r="G187" i="14" s="1"/>
  <c r="S187" i="14" s="1"/>
  <c r="H188" i="14"/>
  <c r="G188" i="14" s="1"/>
  <c r="S188" i="14" s="1"/>
  <c r="H189" i="14"/>
  <c r="G189" i="14" s="1"/>
  <c r="S189" i="14" s="1"/>
  <c r="H190" i="14"/>
  <c r="G190" i="14" s="1"/>
  <c r="S190" i="14" s="1"/>
  <c r="H191" i="14"/>
  <c r="G191" i="14" s="1"/>
  <c r="S191" i="14" s="1"/>
  <c r="H192" i="14"/>
  <c r="G192" i="14" s="1"/>
  <c r="S192" i="14" s="1"/>
  <c r="H193" i="14"/>
  <c r="G193" i="14" s="1"/>
  <c r="S193" i="14" s="1"/>
  <c r="H194" i="14"/>
  <c r="G194" i="14" s="1"/>
  <c r="S194" i="14" s="1"/>
  <c r="H195" i="14"/>
  <c r="G195" i="14" s="1"/>
  <c r="S195" i="14" s="1"/>
  <c r="H196" i="14"/>
  <c r="G196" i="14" s="1"/>
  <c r="S196" i="14" s="1"/>
  <c r="H197" i="14"/>
  <c r="G197" i="14" s="1"/>
  <c r="S197" i="14" s="1"/>
  <c r="H198" i="14"/>
  <c r="G198" i="14" s="1"/>
  <c r="S198" i="14" s="1"/>
  <c r="H199" i="14"/>
  <c r="G199" i="14" s="1"/>
  <c r="S199" i="14" s="1"/>
  <c r="H200" i="14"/>
  <c r="G200" i="14" s="1"/>
  <c r="S200" i="14" s="1"/>
  <c r="H201" i="14"/>
  <c r="G201" i="14" s="1"/>
  <c r="S201" i="14" s="1"/>
  <c r="H202" i="14"/>
  <c r="G202" i="14" s="1"/>
  <c r="S202" i="14" s="1"/>
  <c r="H203" i="14"/>
  <c r="G203" i="14" s="1"/>
  <c r="S203" i="14" s="1"/>
  <c r="H204" i="14"/>
  <c r="G204" i="14" s="1"/>
  <c r="S204" i="14" s="1"/>
  <c r="H205" i="14"/>
  <c r="G205" i="14" s="1"/>
  <c r="S205" i="14" s="1"/>
  <c r="H206" i="14"/>
  <c r="G206" i="14" s="1"/>
  <c r="S206" i="14" s="1"/>
  <c r="H207" i="14"/>
  <c r="G207" i="14" s="1"/>
  <c r="S207" i="14" s="1"/>
  <c r="H208" i="14"/>
  <c r="G208" i="14" s="1"/>
  <c r="S208" i="14" s="1"/>
  <c r="H209" i="14"/>
  <c r="G209" i="14" s="1"/>
  <c r="S209" i="14" s="1"/>
  <c r="H210" i="14"/>
  <c r="G210" i="14" s="1"/>
  <c r="S210" i="14" s="1"/>
  <c r="H211" i="14"/>
  <c r="G211" i="14" s="1"/>
  <c r="S211" i="14" s="1"/>
  <c r="H212" i="14"/>
  <c r="G212" i="14" s="1"/>
  <c r="S212" i="14" s="1"/>
  <c r="H213" i="14"/>
  <c r="G213" i="14" s="1"/>
  <c r="S213" i="14" s="1"/>
  <c r="H214" i="14"/>
  <c r="G214" i="14" s="1"/>
  <c r="S214" i="14" s="1"/>
  <c r="H215" i="14"/>
  <c r="G215" i="14" s="1"/>
  <c r="S215" i="14" s="1"/>
  <c r="H216" i="14"/>
  <c r="G216" i="14" s="1"/>
  <c r="S216" i="14" s="1"/>
  <c r="H217" i="14"/>
  <c r="G217" i="14" s="1"/>
  <c r="S217" i="14" s="1"/>
  <c r="H218" i="14"/>
  <c r="G218" i="14" s="1"/>
  <c r="S218" i="14" s="1"/>
  <c r="H219" i="14"/>
  <c r="G219" i="14" s="1"/>
  <c r="S219" i="14" s="1"/>
  <c r="H220" i="14"/>
  <c r="G220" i="14" s="1"/>
  <c r="S220" i="14" s="1"/>
  <c r="H221" i="14"/>
  <c r="G221" i="14" s="1"/>
  <c r="S221" i="14" s="1"/>
  <c r="H222" i="14"/>
  <c r="G222" i="14" s="1"/>
  <c r="S222" i="14" s="1"/>
  <c r="H223" i="14"/>
  <c r="G223" i="14" s="1"/>
  <c r="S223" i="14" s="1"/>
  <c r="H224" i="14"/>
  <c r="G224" i="14" s="1"/>
  <c r="S224" i="14" s="1"/>
  <c r="H225" i="14"/>
  <c r="G225" i="14" s="1"/>
  <c r="S225" i="14" s="1"/>
  <c r="H226" i="14"/>
  <c r="G226" i="14" s="1"/>
  <c r="S226" i="14" s="1"/>
  <c r="H227" i="14"/>
  <c r="G227" i="14" s="1"/>
  <c r="S227" i="14" s="1"/>
  <c r="H228" i="14"/>
  <c r="G228" i="14" s="1"/>
  <c r="S228" i="14" s="1"/>
  <c r="H229" i="14"/>
  <c r="G229" i="14" s="1"/>
  <c r="S229" i="14" s="1"/>
  <c r="H230" i="14"/>
  <c r="G230" i="14" s="1"/>
  <c r="S230" i="14" s="1"/>
  <c r="H231" i="14"/>
  <c r="G231" i="14" s="1"/>
  <c r="S231" i="14" s="1"/>
  <c r="H232" i="14"/>
  <c r="G232" i="14" s="1"/>
  <c r="S232" i="14" s="1"/>
  <c r="H233" i="14"/>
  <c r="G233" i="14" s="1"/>
  <c r="S233" i="14" s="1"/>
  <c r="H234" i="14"/>
  <c r="G234" i="14" s="1"/>
  <c r="S234" i="14" s="1"/>
  <c r="H235" i="14"/>
  <c r="G235" i="14" s="1"/>
  <c r="S235" i="14" s="1"/>
  <c r="H236" i="14"/>
  <c r="G236" i="14" s="1"/>
  <c r="S236" i="14" s="1"/>
  <c r="H237" i="14"/>
  <c r="G237" i="14" s="1"/>
  <c r="S237" i="14" s="1"/>
  <c r="H238" i="14"/>
  <c r="G238" i="14" s="1"/>
  <c r="S238" i="14" s="1"/>
  <c r="H239" i="14"/>
  <c r="G239" i="14" s="1"/>
  <c r="S239" i="14" s="1"/>
  <c r="H240" i="14"/>
  <c r="G240" i="14" s="1"/>
  <c r="S240" i="14" s="1"/>
  <c r="H241" i="14"/>
  <c r="G241" i="14" s="1"/>
  <c r="S241" i="14" s="1"/>
  <c r="H242" i="14"/>
  <c r="G242" i="14" s="1"/>
  <c r="S242" i="14" s="1"/>
  <c r="H243" i="14"/>
  <c r="G243" i="14" s="1"/>
  <c r="S243" i="14" s="1"/>
  <c r="H244" i="14"/>
  <c r="G244" i="14" s="1"/>
  <c r="S244" i="14" s="1"/>
  <c r="H245" i="14"/>
  <c r="G245" i="14" s="1"/>
  <c r="S245" i="14" s="1"/>
  <c r="H246" i="14"/>
  <c r="G246" i="14" s="1"/>
  <c r="S246" i="14" s="1"/>
  <c r="H247" i="14"/>
  <c r="G247" i="14" s="1"/>
  <c r="S247" i="14" s="1"/>
  <c r="H248" i="14"/>
  <c r="G248" i="14" s="1"/>
  <c r="S248" i="14" s="1"/>
  <c r="H249" i="14"/>
  <c r="G249" i="14" s="1"/>
  <c r="S249" i="14" s="1"/>
  <c r="R249" i="14" s="1"/>
  <c r="R248" i="14" s="1"/>
  <c r="H250" i="14"/>
  <c r="G250" i="14" s="1"/>
  <c r="S250" i="14" s="1"/>
  <c r="H251" i="14"/>
  <c r="G251" i="14" s="1"/>
  <c r="S251" i="14" s="1"/>
  <c r="H252" i="14"/>
  <c r="G252" i="14" s="1"/>
  <c r="S252" i="14" s="1"/>
  <c r="H253" i="14"/>
  <c r="H17" i="14"/>
  <c r="G17" i="14" s="1"/>
  <c r="S17" i="14" s="1"/>
  <c r="G253" i="14" l="1"/>
  <c r="S253" i="14" s="1"/>
  <c r="R29" i="14"/>
  <c r="R26" i="14" s="1"/>
  <c r="R25" i="14" s="1"/>
  <c r="B16" i="14"/>
  <c r="C16" i="14" s="1"/>
  <c r="D16" i="14" s="1"/>
  <c r="E16" i="14" s="1"/>
  <c r="F16" i="14" s="1"/>
  <c r="G16" i="14" s="1"/>
  <c r="H16" i="14" s="1"/>
  <c r="I16" i="14" s="1"/>
  <c r="J16" i="14" s="1"/>
  <c r="K16" i="14" s="1"/>
  <c r="L16" i="14" s="1"/>
  <c r="M16" i="14" s="1"/>
  <c r="N16" i="14" s="1"/>
  <c r="O16" i="14" s="1"/>
  <c r="P16" i="14" s="1"/>
  <c r="Q16" i="14" s="1"/>
  <c r="R16" i="14" s="1"/>
  <c r="S16" i="14" s="1"/>
  <c r="T16" i="14" s="1"/>
  <c r="U16" i="14" s="1"/>
  <c r="V16" i="14" s="1"/>
  <c r="R24" i="14" l="1"/>
  <c r="R18" i="14"/>
  <c r="R17" i="14" s="1"/>
</calcChain>
</file>

<file path=xl/sharedStrings.xml><?xml version="1.0" encoding="utf-8"?>
<sst xmlns="http://schemas.openxmlformats.org/spreadsheetml/2006/main" count="1388" uniqueCount="511">
  <si>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</si>
  <si>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</si>
  <si>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</si>
  <si>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</si>
  <si>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</si>
  <si>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</si>
  <si>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Всего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</si>
  <si>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</si>
  <si>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</si>
  <si>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 xml:space="preserve">Факт </t>
  </si>
  <si>
    <t>Приложение  № 12</t>
  </si>
  <si>
    <t>Номер группы инвестиционных проектов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</si>
  <si>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</si>
  <si>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</si>
  <si>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</si>
  <si>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</si>
  <si>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</si>
  <si>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</si>
  <si>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</si>
  <si>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</si>
  <si>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</si>
  <si>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</si>
  <si>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</si>
  <si>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</si>
  <si>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</si>
  <si>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</si>
  <si>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</si>
  <si>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</si>
  <si>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</si>
  <si>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</si>
  <si>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</si>
  <si>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</si>
  <si>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</si>
  <si>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</si>
  <si>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</si>
  <si>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</si>
  <si>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</si>
  <si>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</si>
  <si>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</si>
  <si>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</si>
  <si>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</si>
  <si>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</si>
  <si>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</si>
  <si>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</si>
  <si>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освоения по итогам отчетного периода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</si>
  <si>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</si>
  <si>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от « 25 » апреля 2018 г. № 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</si>
  <si>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</si>
  <si>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
 (без НДС)</t>
  </si>
  <si>
    <t xml:space="preserve">Остаток освоения капитальных вложений 
на  конец отчетного периода,  
млн. рублей 
(без НДС) 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</si>
  <si>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</si>
  <si>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</si>
  <si>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</si>
  <si>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</si>
  <si>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</si>
  <si>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</si>
  <si>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</si>
  <si>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</si>
  <si>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</si>
  <si>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</si>
  <si>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</si>
  <si>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</si>
  <si>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</si>
  <si>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</si>
  <si>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</si>
  <si>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</si>
  <si>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</si>
  <si>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</si>
  <si>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</si>
  <si>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</si>
  <si>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</si>
  <si>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</si>
  <si>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</si>
  <si>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</si>
  <si>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</si>
  <si>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</si>
  <si>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</si>
  <si>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</si>
  <si>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</si>
  <si>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</si>
  <si>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</si>
  <si>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</si>
  <si>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</si>
  <si>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</si>
  <si>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</si>
  <si>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</si>
  <si>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</si>
  <si>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</si>
  <si>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</si>
  <si>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</si>
  <si>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</si>
  <si>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</si>
  <si>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</si>
  <si>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</si>
  <si>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</si>
  <si>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КЛ 6,10кВ ПС-10 - РП-5 ф. 403 (протяженностью по трассе 2,67 км)</t>
  </si>
  <si>
    <t>E_19/1.1.3.1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</si>
  <si>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</si>
  <si>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</si>
  <si>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</si>
  <si>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</si>
  <si>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РП-27 – БКТП-91Н (протяженностью по трассе 1,187 км)</t>
  </si>
  <si>
    <t>E_19/1.1.3.25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</si>
  <si>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</si>
  <si>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</si>
  <si>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</si>
  <si>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</si>
  <si>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</si>
  <si>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</si>
  <si>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</si>
  <si>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</si>
  <si>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</si>
  <si>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</si>
  <si>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</si>
  <si>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</si>
  <si>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</si>
  <si>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</si>
  <si>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</si>
  <si>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</si>
  <si>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</si>
  <si>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</si>
  <si>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</si>
  <si>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</si>
  <si>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</si>
  <si>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</si>
  <si>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</si>
  <si>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</si>
  <si>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</si>
  <si>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</si>
  <si>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</si>
  <si>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</si>
  <si>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</si>
  <si>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</si>
  <si>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</si>
  <si>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</si>
  <si>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</si>
  <si>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</si>
  <si>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</si>
  <si>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</si>
  <si>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</si>
  <si>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</si>
  <si>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</si>
  <si>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</si>
  <si>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</si>
  <si>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E_18/00018</t>
  </si>
  <si>
    <t>E_18/00020</t>
  </si>
  <si>
    <t xml:space="preserve"> Строительство КЛ-1 кВ от  РП-91 протяженностью12х0,310 м . по договору Т.П. (до 670 кВт) №2555 от 16.02.2015</t>
  </si>
  <si>
    <t>E_18/00034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</si>
  <si>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</si>
  <si>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</si>
  <si>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Реконструкция ВЛ-0,4 кВ ТП-86 с монтажом кабельных выводов  (протяженность по трассе 6,38 км)</t>
  </si>
  <si>
    <t>K_20/1.1.1.3</t>
  </si>
  <si>
    <t>Реконструкция ВЛ-0,4 кВ ТП-169 с монтажом кабельных выводов  (протяженность по трассе 3,17 км)</t>
  </si>
  <si>
    <t>K_20/1.1.1.5</t>
  </si>
  <si>
    <t>K_20/1.1.1.4</t>
  </si>
  <si>
    <t>Реконструкция ВЛ-0,4 кВ ТП-779 с монтажом кабельных выводов  (протяженность по трассе 3,35 км)</t>
  </si>
  <si>
    <t>K_20/1.1.1.2</t>
  </si>
  <si>
    <t>Реконструкция ВЛ-0,4 кВ ТП-92 с монтажом кабельных выводов  (протяженность по трассе 6,80 км)</t>
  </si>
  <si>
    <t>K_20/1.1.1.1</t>
  </si>
  <si>
    <t>Год раскрытия информации:2020  год</t>
  </si>
  <si>
    <t xml:space="preserve">Фактический объем освоения капитальных вложений на  01.01.2020 года в прогнозных ценах соответствующих лет, млн. рублей 
(без НДС) </t>
  </si>
  <si>
    <t xml:space="preserve">Остаток освоения капитальных вложений 
на  01.01.2020 года ,  
млн. рублей 
(без НДС) </t>
  </si>
  <si>
    <t xml:space="preserve">Освоение капитальных вложений 2020 года, млн. рублей (без НДС) </t>
  </si>
  <si>
    <t>K_20/2.2.4.5</t>
  </si>
  <si>
    <t xml:space="preserve"> Строительство КЛ-1 кВ от РУ-0,4 кВ кВ ТП-865   протяженностью L=2х0,1 км. по договору Т.П.  №1358 от 17.12.2019</t>
  </si>
  <si>
    <t>К_20/1.1.1.3.1</t>
  </si>
  <si>
    <t>Реконструкция ТП-865 в части установки необходимого количества панелей Щ0-70 с шестью коммутационными,  в части замены  трансформатора 6/0,4 кВ 0,4 МВА на трансформатор типа ТМ (ТМГ) 6/0,4 кВ 0,63 МВА
 по договору Т.П.  №1358 от 17.12.2019</t>
  </si>
  <si>
    <t>К_20/1.1.1.3.2</t>
  </si>
  <si>
    <t xml:space="preserve"> Строительство КЛ-1 кВ с разных секций РУ-0,4 кВ ТП-204 протяженностью 4x0,0275 км по договору Т.П. (до  670 кВт) №1010 от 16.10.2019</t>
  </si>
  <si>
    <t>К_20/1.1.1.3.3</t>
  </si>
  <si>
    <t xml:space="preserve"> Реконструкция в ТП-204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 670 кВт) №1010 от 16.10.2019</t>
  </si>
  <si>
    <t>К_20/1.1.1.3.4</t>
  </si>
  <si>
    <t xml:space="preserve"> Строительство 2КЛ-1 кВ с разных секций РУ-0,4 кВ ТП-937 протяженностью 2x0,1 км. по договору Т.П. (до 670 кВт) №825 от 23.07.2019</t>
  </si>
  <si>
    <t>К_20/1.1.1.3.5</t>
  </si>
  <si>
    <t xml:space="preserve"> Реконструкция ТП-937 в части установки двух рубильников РПС по договору Т.П. (до 670 кВт) №825 от 23.07.2019</t>
  </si>
  <si>
    <t>К_20/1.1.1.3.6</t>
  </si>
  <si>
    <t xml:space="preserve"> Реконструкция ТП-1281 и ТП-1226 в части установки двух панелей ЩО-70. по договору Т.П. (до 670 кВт) №826 от 09.11.2016</t>
  </si>
  <si>
    <t>H_17/00047</t>
  </si>
  <si>
    <t xml:space="preserve"> Реконструкция ТП-1226 в части замены трансформатора с 0,4 МВА на трансформаторы 0,63 МВА по договору Т.П. (до 670 кВт) №826 от 09.11.2016</t>
  </si>
  <si>
    <t>К_20/1.1.1.3.7</t>
  </si>
  <si>
    <t>Строительство 2КЛ-10 кВ от РУ-6 кВ ТП-1640, протяженностью 2х0,45 км по договору Т.П. (свыше 670 кВт) №451 от 06.06.2018.</t>
  </si>
  <si>
    <t>Реконструкция ТП-1640 части установки в РУ-6 кВ двух новых ВВ ячеек с вакуумными выключателями по договору Т.П. (свыше 670 кВт) №451 от 06.06.2018.</t>
  </si>
  <si>
    <t>E_18/00044</t>
  </si>
  <si>
    <t>Реконструкция в части строительства КЛ-10 кВ от РП-35 до ТП-998 протяженностью 0,5 км в замен существующей КЛ-6 кВ по договору Т.П. (свыше 670 кВт) №451 от 06.06.2018.</t>
  </si>
  <si>
    <t>E_18/00045</t>
  </si>
  <si>
    <t>Строительство 2КЛ-10 кВ от РУ-6 кВ РП-92 протяженностью 2х0,70 км по договору Т.П. (до 670 кВт) №425 от 13.06.2018.</t>
  </si>
  <si>
    <t>Реконструкция РП-92 в части установки в РУ-6 кВ РП-92 двух ВВ ячеек с вакуумн. Выкл по договору Т.П. (до 670 кВт) №425 от 13.06.2018.</t>
  </si>
  <si>
    <t>E_18/00046</t>
  </si>
  <si>
    <t>Строительство 12КЛ-1 кВ от РУ-0,4 кВ ТП-840 протяженностью 12x0,1 км по договору Т.П. (до 670 кВт) №1272 от 25.12.2018.</t>
  </si>
  <si>
    <t>E_18/00047</t>
  </si>
  <si>
    <t>Реконструкция ТП-840 в части установки необходимого количества панелей Щ0-70 с шестью коммутационными по договору Т.П. (до 670 кВт) №1272 от 25.12.2018.</t>
  </si>
  <si>
    <t>E_18/00048</t>
  </si>
  <si>
    <t>Реконструкция ТП-840 в части замены двух трансформаторов с 0,63 МВА на трансформаторы 1 МВА по договору Т.П. (до 670 кВт) №1272 от 25.12.2018.</t>
  </si>
  <si>
    <t>E_18/00049</t>
  </si>
  <si>
    <t>Реконструкция ТП-840 в части установки в РУ-0,4 кВ двух вводных панелей 1250 А  по договору Т.П. (до 670 кВт) №1272 от 25.12.2018.</t>
  </si>
  <si>
    <t>E_18/00050</t>
  </si>
  <si>
    <t>Реконструкция ТП-840 в части установки в РУ-6 кВ двух ВВ ячеек с вакуумными выключателями в сторону Т-1 и Т-2 по договору Т.П. (до 670 кВт) №1272 от 25.12.2018.</t>
  </si>
  <si>
    <t>E_18/00051</t>
  </si>
  <si>
    <t xml:space="preserve"> Строительство  КЛ-1 кВ от РУ-0,4 кВ ТП-343   протяженностью 0,1 км по договору Т.П. (до 670 кВт) №1046 от 10.10.2019</t>
  </si>
  <si>
    <t>К_20/1.1.1.3.8</t>
  </si>
  <si>
    <t xml:space="preserve"> Строительство  КЛ-1 кВ от РУ-0,4 кВ ТП-244   протяженностью 0,04  км по договору Т.П. (до 670 кВт) №1046 от 10.10.2019</t>
  </si>
  <si>
    <t>К_20/1.1.1.3.9</t>
  </si>
  <si>
    <t xml:space="preserve"> Реконструкция в ТП-244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 по договору Т.П. (до 670 кВт) №1046 от 10.10.2019</t>
  </si>
  <si>
    <t>К_20/1.1.1.3.10</t>
  </si>
  <si>
    <t xml:space="preserve"> Реконструкция в ТП-343 в части установки необходимого количества панелей Щ0-70 с шестью коммутационными коммутационными с организацией противоаварийной и режимной автоматики (ПРА) и в части замены трансформатора 6/0,4 кВ 0,25 МВА на трансформатор 0,4 МВА по договору Т.П. (до 670 кВт) №1046 от 10.10.2019</t>
  </si>
  <si>
    <t>К_20/1.1.1.3.11</t>
  </si>
  <si>
    <t>Строительство КЛ-6 кВ от РУ-6 кВ РП-475  протяженностью 0,21 км по договору Т.П. (до 670 кВт) №616 от 03.06.2019</t>
  </si>
  <si>
    <t>К_20/1.1.1.3.12</t>
  </si>
  <si>
    <t>Строительство КЛ-6 кВ от РУ-6 кВ ТП-500 протяженностью 0,72 км по договору Т.П. (до 670 кВт) №616 от 03.06.2019</t>
  </si>
  <si>
    <t>К_20/1.1.1.3.13</t>
  </si>
  <si>
    <t xml:space="preserve"> Реконструкция ТП-500 в части установки одной в/в ячейки  по договору Т.П. (до 670 кВт) №616 от 03.06.2019</t>
  </si>
  <si>
    <t>К_20/1.1.1.3.14</t>
  </si>
  <si>
    <t>Строительство 2КЛ-10 кВ с разных секций РУ-6 кВ ТП-1026  ориентировочной протяженностью 2х0,305 км по договору Т.П. (до 670 кВт) №63 от 22.03.2019</t>
  </si>
  <si>
    <t>К_20/1.1.1.3.15</t>
  </si>
  <si>
    <t xml:space="preserve"> Реконструкция в части установки на разных сециях РУ-6 кВ ТП-1026 двух дополнительных ВВ ячеек с ВН (по одной на каждой секции)  по договору Т.П. (до 670 кВт) №63 от 22.03.2019</t>
  </si>
  <si>
    <t>К_20/1.1.1.3.16</t>
  </si>
  <si>
    <t>Реконструкция в части В части строительства 2КЛ-10 кВ   взамен 2КЛ-6 кВ РП-24 -ТП-1026 по договору Т.П. (до 670 кВт) №63 от 22.03.2019</t>
  </si>
  <si>
    <t>К_20/1.1.1.3.17</t>
  </si>
  <si>
    <t>Строительство 2КЛ-10 кВ с разных секций РУ-6 кВ ТП-1103  протяженностью 2х0,27 км по договору Т.П. (до 670 кВт) №64 от 22.03.2019</t>
  </si>
  <si>
    <t>К_20/1.1.1.3.18</t>
  </si>
  <si>
    <t xml:space="preserve"> Реконструкция в части установки в существующих резервных ячейках на разных секциях РУ-6 кВ ТП-1103 ВН (ВНА), в части установки на сеции в сторону РП-24 РУ-6 кВ ТП-1103 (секция Т-2) дополнительной ВВ ячейки с ВН (ВНА) по договору Т.П. (до 670 кВт) №64 от 22.03.2019 .
</t>
  </si>
  <si>
    <t>К_20/1.1.1.3.19</t>
  </si>
  <si>
    <t xml:space="preserve"> Реконструкция в части перезавода КЛ-6 кВ ТП-1103-ТП-929 с секции Т-1 на секцию Т-2 РУ-6 кВ ТП-1103 по договору Т.П. (до 670 кВт) №64 от 22.03.2019.
</t>
  </si>
  <si>
    <t>К_20/1.1.1.3.20</t>
  </si>
  <si>
    <t xml:space="preserve"> Реконструкция в части  строительства 2КЛ-10 кВ  от РУ-6 кВ ТП-1103 (секция Т-1) до РУ-6 кВ ТП-1026, где одну КЛ-10 кВ  завести в ячейку в сторону РП-24, а вторую соеденить с КЛ-6 кВ в сторону РП-24 по договору Т.П. (до 670 кВт) №64 от 22.03.2019.
</t>
  </si>
  <si>
    <t>К_20/1.1.1.3.21</t>
  </si>
  <si>
    <t>К_20/1.1.1.3.22</t>
  </si>
  <si>
    <t>Реконструкция в части установки в существующих ВВ резервных ячейках (секция Т-1 и Т-2) РУ-6 кВ РП-24 вакуумных выключателей по договору Т.П. (до 670 кВт) №218 от 04.04.2019.</t>
  </si>
  <si>
    <t>К_20/1.1.1.3.23</t>
  </si>
  <si>
    <t>Строительство 2КЛ-10 кВ с разных секций РУ-6 кВ РП-64  протяженностью 2х0,1 км  по договору Т.П. (до 670 кВт) №1262 от 11.11.2019.</t>
  </si>
  <si>
    <t>К_20/1.1.1.3.24</t>
  </si>
  <si>
    <t>Реконструкция в части установки на разных секциях РУ-6 кВ РП-64 по одной дополнительной ВВ ячейке с вакуумными выключателями  по договору Т.П. (до 670 кВт) №1262 от 11.11.2019.</t>
  </si>
  <si>
    <t>К_20/1.1.1.3.25</t>
  </si>
  <si>
    <t>Строительство КЛ-10 кВ от РУ-6 кВ ТП-645  протяженностью 0,4 км по договору Т.П. (до 670 кВт) №1047 от 23.09.2019.</t>
  </si>
  <si>
    <t>К_20/1.1.1.3.26</t>
  </si>
  <si>
    <t>Строительство КЛ-10 кВ от РУ-6 кВ ТП-644  протяженностью 0,45 км по договору Т.П. (до 670 кВт) №1047 от 23.09.2019.</t>
  </si>
  <si>
    <t>К_20/1.1.1.3.27</t>
  </si>
  <si>
    <t>Реконструкция в части установки в резервной ВВ ячейкеРУ-6 кВ ТП-644 ВН (ВНА) по договору Т.П. (до 670 кВт) №1047 от 23.09.2019.</t>
  </si>
  <si>
    <t>К_20/1.1.1.3.28</t>
  </si>
  <si>
    <t>Реконструкция в части установки в резервной ВВ ячейке РУ-6 кВ  ТП-645 ВН (ВНА) по договору Т.П. (до 670 кВт) №1047 от 23.09.2019.</t>
  </si>
  <si>
    <t>К_20/1.1.1.3.29</t>
  </si>
  <si>
    <t>Строительство КЛ-10 кВ от РУ-6 кВ ТП-1426  протяженностью L=0,4 км по договору Т.П. (до 670 кВт) №1259 от 30.10.2019.</t>
  </si>
  <si>
    <t>К_20/1.1.1.3.30</t>
  </si>
  <si>
    <t>Строительство  2КЛ-10 кВ от ТП-51 протяженностью 2х0,38 км, где одну КЛ завести в яч. в сторону БКТП-450, а вторую соединить с КЛ-6 кВ в сторону БКТП-450 по договору Т.П. (до 670 кВт) №1259 от 30.10.2019.</t>
  </si>
  <si>
    <t>К_20/1.1.1.3.31</t>
  </si>
  <si>
    <t>Реконструкция в части установки в резервной ВВ ячейке РУ-6 кВ ТП-1426 ВН (ВНА), в части переноса точки нормального разрыва с ВНА РУ-6 кВ ТП-450 в сторону ТП-51 на РВ РУ-6 ТП-51 в сторону БКТП-450 по договору Т.П. (до 670 кВт) №1259 от 30.10.2019.</t>
  </si>
  <si>
    <t>К_20/1.1.1.3.32</t>
  </si>
  <si>
    <t>Строительство КЛ-0,4 кВ до границы участка по ул..121 Стрелковой дивизии,11, (ОАО "Главное управление обустройства войск", дог. № 2538 от 12.12.2014 г., протяженность - 1,080 км)</t>
  </si>
  <si>
    <t>F_15/00037</t>
  </si>
  <si>
    <t>H_17/00050</t>
  </si>
  <si>
    <t>Строительство КЛ-10 кВ сеч. 3х185 мм2  от  РУ-6 кВ БКТП-311 до ТП-проект., ориентировочной протяженностью L=1,1 км. о договору Т.П. (до 670 кВт) №232 от 05.06.2019.</t>
  </si>
  <si>
    <t>J_19/00071</t>
  </si>
  <si>
    <t>Строительство КЛ-1 кВ от РУ-0,4 кВ ТП-1181 (секция Т-4) и ТП-1183 (секция Т1) до границы участка заявителя протяженностью 0,26 км по договору ТП (до 670 кВт) №602  от 30.05.2019 г.</t>
  </si>
  <si>
    <t>J_19/00083</t>
  </si>
  <si>
    <t>Строительство КЛ-1 кВ от РУ-0,4 кВ кВ ТП-865 (секция Т-2) до границы участка заявителя протяженностью 2х0,1 км по договору Т.П. ( до 670 кВт) № 1358 от 17.12.2019 г</t>
  </si>
  <si>
    <t>J_19/00084</t>
  </si>
  <si>
    <t>Реконструкция ВЛ-0,4кВ для технологического присоединения (протяженностью 1,8 км)</t>
  </si>
  <si>
    <t>K_20/1.1.2.1</t>
  </si>
  <si>
    <t>Реконструкция низковольтного оборудования в РП, ТП (41 шт.)</t>
  </si>
  <si>
    <t>K_20/1.3.5.1</t>
  </si>
  <si>
    <t>Реконструкция высоковольтного оборудования в ТП, РП (15 шт.)</t>
  </si>
  <si>
    <t>K_20/1.3.6.1</t>
  </si>
  <si>
    <t>Реконструкция ВЛ-0,4кВ для технологического присоединения от ТП-971  (протяженность по трассе 0,108 км)</t>
  </si>
  <si>
    <t>K_20/1.1.4.2.1</t>
  </si>
  <si>
    <t>Реконструкция ВЛ-0,4кВ для технологического присоединения от ТП-1369 (протяженность по трассе 0,08 км)</t>
  </si>
  <si>
    <t>K_20/1.1.4.2.2</t>
  </si>
  <si>
    <t>Реконструкция ВЛ-0,4кВ для технологического присоединения от ТП-1962 (протяженность по трассе 0,260км)</t>
  </si>
  <si>
    <t>K_20/1.1.4.2.3</t>
  </si>
  <si>
    <t>Реконструкция ВЛ-0,4кВ для технологического присоединения от ТП-65 (протяженность по трассе 0,030км)</t>
  </si>
  <si>
    <t>K_20/1.1.4.2.4</t>
  </si>
  <si>
    <t>Реконструкция ВЛ-0,4кВ для технологического присоединения от БКТП-1951 (протяженность по трассе 0,432км)</t>
  </si>
  <si>
    <t>K_20/1.1.4.2.5</t>
  </si>
  <si>
    <t>K_20/1.1.4.2.6</t>
  </si>
  <si>
    <t>ТП-760 по адресу: ул.9 Января, 254а</t>
  </si>
  <si>
    <t>K_20/1.3.8.2</t>
  </si>
  <si>
    <t>ТП-737 по адресу: ул.Олеко Дундича,3т</t>
  </si>
  <si>
    <t>K_20/1.3.8.3</t>
  </si>
  <si>
    <t>ТП-754 по адресу: ул.Баррикадная, 35т</t>
  </si>
  <si>
    <t>K_20/1.3.8.4</t>
  </si>
  <si>
    <t>ТП-875 по адресу: ул.Туполева,38т</t>
  </si>
  <si>
    <t>K_20/1.3.8.5</t>
  </si>
  <si>
    <t>ТП-1114 по адресу: ул.Баррикадная, 7а</t>
  </si>
  <si>
    <t>K_20/1.3.8.6</t>
  </si>
  <si>
    <t>ТП-969 по адресу: ул. Баррикадная, 5т</t>
  </si>
  <si>
    <t>K_20/1.3.8.7</t>
  </si>
  <si>
    <t>ТП-512 по адресу: ул.Героев Сибиряков, 81т</t>
  </si>
  <si>
    <t>K_20/1.3.8.8</t>
  </si>
  <si>
    <t>ТП-517 по адресу: ул.Героев Сибиряков, 65т</t>
  </si>
  <si>
    <t>K_20/1.3.8.9</t>
  </si>
  <si>
    <t>ТП-500 по адресу: ул.Писателя Маршака, 13т</t>
  </si>
  <si>
    <t>K_20/1.3.8.10</t>
  </si>
  <si>
    <t>БКТП-1951 по адресу: пер. Республиканский, 5т</t>
  </si>
  <si>
    <t>K_20/1.3.8.11</t>
  </si>
  <si>
    <t>Установка устройств  телемеханики в РП-100 (1 шт.)</t>
  </si>
  <si>
    <t>K_20/1.2.1</t>
  </si>
  <si>
    <t>Реконструкция высоковольного оборудования,в части замены изношенных камер КСО в ТП-1175 (4 шт.)</t>
  </si>
  <si>
    <t>K_20/1.3.1.1</t>
  </si>
  <si>
    <t>Реконструкция высоковольного оборудования,в части замены изношенных камер КСО в ТП-1176 (5 шт.)</t>
  </si>
  <si>
    <t>K_20/1.3.1.2</t>
  </si>
  <si>
    <t>Реконструкция высоковольного оборудования,в части замены изношенных камер КСО в ТП-1182 (5 шт.)</t>
  </si>
  <si>
    <t>K_20/1.3.1.3</t>
  </si>
  <si>
    <t>Реконструкция высоковольного оборудования,в части замены изношенных камер КСО в ТП-132 (5шт.)</t>
  </si>
  <si>
    <t>K_20/1.3.1.4</t>
  </si>
  <si>
    <t>Реконструкция высоковольного оборудования,в части замены изношенных камер КСО в ТП-271 (4 шт.)</t>
  </si>
  <si>
    <t>K_20/1.3.1.5</t>
  </si>
  <si>
    <t>Реконструкция низковольтного оборудования,в части замены щиов на панели ЩО в РП-35 (4 шт.)</t>
  </si>
  <si>
    <t>K_20/1.3.2.1</t>
  </si>
  <si>
    <t>Реконструкция низковольтного оборудования,в части замены щиов на панели ЩО в ТП-1253 (3 шт.)</t>
  </si>
  <si>
    <t>K_20/1.3.2.2</t>
  </si>
  <si>
    <t>Реконструкция низковольтного оборудования,в части замены щиов на панели ЩО в ТП-814 (4 шт.)</t>
  </si>
  <si>
    <t>K_20/1.3.2.3</t>
  </si>
  <si>
    <t>Реконструкция низковольтного оборудования,в части замены щиов на панели ЩО в ТП-787 (2 шт.)</t>
  </si>
  <si>
    <t>K_20/1.3.2.4</t>
  </si>
  <si>
    <t>Реконструкция низковольтного оборудования,в части замены щиов на панели ЩО в ТП-459 (5 шт.)</t>
  </si>
  <si>
    <t>K_20/1.3.2.5</t>
  </si>
  <si>
    <t>Реконструкция низковольтного оборудования,в части замены щиов на панели ЩО в ТП-80 (2 шт.)</t>
  </si>
  <si>
    <t>K_20/1.3.2.6</t>
  </si>
  <si>
    <t>Реконструкция высоковольного оборудования,в части замены масляных выключаелей на вакуумные  в РП-33 (7 шт.)</t>
  </si>
  <si>
    <t>K_20/1.3.3.1</t>
  </si>
  <si>
    <t>Реконструкция высоковольного оборудования,в части замены масляных выключаелей на вакуумные  в РП-34 (13  шт.)</t>
  </si>
  <si>
    <t>K_20/1.3.3.2</t>
  </si>
  <si>
    <t>Реконструкция высоковольного оборудования,в части замены масляных выключаелей на вакуумные  в РП-42 (13 шт.)</t>
  </si>
  <si>
    <t>K_20/1.3.3.3</t>
  </si>
  <si>
    <t>Реконструкция высоковольного оборудования,в части замены масляных выключаелей на вакуумные  в РП-77 (4 шт.)</t>
  </si>
  <si>
    <t>K_20/1.3.3.4</t>
  </si>
  <si>
    <t>Реконструкция высоковольного оборудования,в части замены масляных выключаелей на вакуумные  в РП-70 (12шт.)</t>
  </si>
  <si>
    <t>K_20/1.3.3.5</t>
  </si>
  <si>
    <t>Реконструкция высоковольного оборудования,в части замены масляных выключаелей на вакуумные  в РП-67 (6шт.)</t>
  </si>
  <si>
    <t>K_20/1.3.3.6</t>
  </si>
  <si>
    <t>Реконструкция низковольтного оборудования,в части замены автоматических выключаелей в ТП-912 (2 шт.)</t>
  </si>
  <si>
    <t>K_20/1.3.4.1</t>
  </si>
  <si>
    <t>Реконструкция низковольтного оборудования,в части замены автоматических выключаелей в ТП-913 (2 шт.)</t>
  </si>
  <si>
    <t>K_20/1.3.4.2</t>
  </si>
  <si>
    <t>Реконструкция низковольтного оборудования,в части замены автоматических выключаелей в ТП-874 (2 шт.)</t>
  </si>
  <si>
    <t>K_20/1.3.4.3</t>
  </si>
  <si>
    <t>Реконструкция низковольтного оборудования,в части замены автоматических выключаелей в ТП-900 (2 шт.)</t>
  </si>
  <si>
    <t>K_20/1.3.4.4</t>
  </si>
  <si>
    <t>Реконструкция низковольтного оборудования,в части замены автоматических выключаелей в ТП-990 (2 шт.)</t>
  </si>
  <si>
    <t>K_20/1.3.4.5</t>
  </si>
  <si>
    <t>Реконструкция низковольтного оборудования,в части замены автоматических выключаелей в ТП-1000 (2 шт.)</t>
  </si>
  <si>
    <t>K_20/1.3.4.6</t>
  </si>
  <si>
    <t>Реконструкция низковольтного оборудования,в части замены автоматических выключаелей в ТП-1001 (2 шт.)</t>
  </si>
  <si>
    <t>K_20/1.3.4.7</t>
  </si>
  <si>
    <t>Реконструкция низковольтного оборудования,в части замены автоматических выключаелей в ТП-1003 (2 шт.)</t>
  </si>
  <si>
    <t>K_20/1.3.4.8</t>
  </si>
  <si>
    <t>Реконструкция КЛ 6-10 кВ  РП-10 - ТП-951 (протяженность 0,39 км)</t>
  </si>
  <si>
    <t>K_20/1.1.3.1</t>
  </si>
  <si>
    <t>Реконструкция КЛ 6-10 кВ  РП-41 - ТП-951 (протяженность 0,89 км)</t>
  </si>
  <si>
    <t>K_20/1.1.3.2</t>
  </si>
  <si>
    <t>Реконструкция КЛ 6-10 кВ  ТП-760 - ТП-726 (протяженность 0,29  км)</t>
  </si>
  <si>
    <t>K_20/1.1.3.3</t>
  </si>
  <si>
    <t>Реконструкция КЛ 6-10 кВ  ТП-250 - ТП-146 (протяженность 0,44 км)</t>
  </si>
  <si>
    <t>K_20/1.1.3.5</t>
  </si>
  <si>
    <t>Реконструкция КЛ 6-10 кВ  РП-7 - ТП-20 (протяженность 0,65 км)</t>
  </si>
  <si>
    <t>K_20/1.1.3.6</t>
  </si>
  <si>
    <t>Реконструкция КЛ 6-10 кВ  ТП- 112 - ТП-271 (протяженность 0,35 км)</t>
  </si>
  <si>
    <t>K_20/1.1.3.7</t>
  </si>
  <si>
    <t>Устройство закрытого перехода кабеля 6кВ по жд путями и инфраструктурой ОАО "РЖД" (реконструкция КЛ-6кВ: ПС-39-РП-57 ф.23,ПС-39-РП-55 ф.15,ф.22,ПС-39- РП-5 ф.2) (протяженностьпо трассе 0,35 км)(протяженностьпо трассе 0,390 км)</t>
  </si>
  <si>
    <t>K_20/1.1.3.10</t>
  </si>
  <si>
    <t>Реконструкция КЛ 6-10 кВ РП-42-ТП-413 (протяженностьпо трассе 0,594 км)</t>
  </si>
  <si>
    <t>K_20/1.1.3.11</t>
  </si>
  <si>
    <t>Реконструкция КЛ 6-10 кВ ТП-161-ТП-191 (протяженностьпо трассе 0,449км)</t>
  </si>
  <si>
    <t>K_20/1.1.3.12</t>
  </si>
  <si>
    <t xml:space="preserve"> Реконструкция КЛ 6-10 кВ ПС-16-РП-20 (протяженностьпо трассе 2,021км)</t>
  </si>
  <si>
    <t>K_20/1.1.3.13</t>
  </si>
  <si>
    <t>Реконструкция КЛ-0,4кВ (протяженность по трассе 0,500 км)</t>
  </si>
  <si>
    <t>K_20/1.1.3</t>
  </si>
  <si>
    <t xml:space="preserve">Реконструкция КЛ 6,10кВ ГПП ТЭЦ-1 - ТП-1181 (протяженностью по трассе 5,112 км) </t>
  </si>
  <si>
    <t>Вынос опоры ВЛ-0,4кВ ТП-1040 из границ з.уч.ул.Миронова 39/1</t>
  </si>
  <si>
    <t>K_20/1.2.2.1.1</t>
  </si>
  <si>
    <t>Реконструкция КЛ-0,4кВ ТП-1929 до опоры №1 поселок Маклок (протяженность по трассе 0,027км)</t>
  </si>
  <si>
    <t>K_20/1.2.2.1.2</t>
  </si>
  <si>
    <t>Реконструкция КЛ-0,4кВ КТП-1888 до опоры 1А Набережная Массалитинова  (протяженность по трассе 0,034 км)</t>
  </si>
  <si>
    <t>K_20/1.2.2.1.3</t>
  </si>
  <si>
    <t>Модернизация АИИСКУЭ Энергосервер</t>
  </si>
  <si>
    <t>K_20/1.3.9</t>
  </si>
  <si>
    <t>Внедрение информационно-измерительного комплекса системы учета электрической энергии в электроустановках и сетях АО "ВГЭС" (хоз. способ)</t>
  </si>
  <si>
    <t>K_20/2.1.1</t>
  </si>
  <si>
    <t>Внедрение информационно-измерительного комплекса системы учета электрической энергии в электроустановках и сетях АО "ВГЭС" (подр. способ)</t>
  </si>
  <si>
    <t>K_20/2.1.2</t>
  </si>
  <si>
    <t>Стр-во дополнительной БКТП 1х250 в сети ТП-594 - ТП-593 с прокладкой 2-х кабелей 3х120 до места соединения с КЛ ТП-594 -ТП-623 и кабелей 4х120 выводы на сеть</t>
  </si>
  <si>
    <t>K_20/2.2.2.1</t>
  </si>
  <si>
    <t>Стр-во дополнительной БКТП 1х250 в сети ТП-1708 с прокладкой 2-х кабелей 3х120 до места соединения с КЛ ТП-1369-ТП-1279 и кабелей 4х120 выводы на сеть</t>
  </si>
  <si>
    <t>K_20/2.2.2.3</t>
  </si>
  <si>
    <t>Строительство БКРП 2х630 взамен РП-2 по адресу: ул. Плехановская, 8р</t>
  </si>
  <si>
    <t>K_20/2.2.2.4</t>
  </si>
  <si>
    <t>K_20/2.2.2.5</t>
  </si>
  <si>
    <t>Строительство КТП 1х400 взамен КТП-744 по адресу: ул. Машинистов, 19</t>
  </si>
  <si>
    <t>K_20/2.2.2.6</t>
  </si>
  <si>
    <t>Строительство КТП 1х630 взамен КТП-329 по адресу: ул. Калининградская, 46</t>
  </si>
  <si>
    <t>K_20/2.2.2.7</t>
  </si>
  <si>
    <t>Строительство КТП 1х250 взамен КТП-908 по адресу: ул. Братская, 47</t>
  </si>
  <si>
    <t>K_20/2.2.2.8</t>
  </si>
  <si>
    <t>Строительство КТП 1х250 взамен КТП-926 по адресу: ул. Солнечная, 17</t>
  </si>
  <si>
    <t>K_20/2.2.2.9</t>
  </si>
  <si>
    <t>Строительство КТП 1х250 взамен КТП-591 по адресу: ул. Лызлова,47</t>
  </si>
  <si>
    <t>K_20/2.2.2.12</t>
  </si>
  <si>
    <t>Строительство низковольных и высоковольтных кабелей к ТП (протяженность 1,9 км)</t>
  </si>
  <si>
    <t>K_20/1.3.8.1</t>
  </si>
  <si>
    <t xml:space="preserve"> БКТП-1848 - БКТП-1849 (протяженность по трассе 0,2 км)</t>
  </si>
  <si>
    <t>Вынос БКТП-1973 из зоны строительства по адресу : ул.Бурденко,1</t>
  </si>
  <si>
    <t>K_20/1.4.1</t>
  </si>
  <si>
    <t xml:space="preserve">ТП-1935 КЛ-1кВ ул.Дорожная, 18 </t>
  </si>
  <si>
    <t>K_20/1.4.2</t>
  </si>
  <si>
    <t xml:space="preserve">ТП-563 КЛ-1кВ пр-т Патриотов,23е </t>
  </si>
  <si>
    <t>K_20/1.4.3</t>
  </si>
  <si>
    <t xml:space="preserve">ТП-71 КВЛИ-0,4 кВ ул.45 Стрелковой дивизии 193 </t>
  </si>
  <si>
    <t>K_20/1.4.4</t>
  </si>
  <si>
    <t>K_20/1.4.5</t>
  </si>
  <si>
    <t>Вынос КЛ-1кВ;РП-9-опора №5 ВЛ-0,4 кВ РП-9 из зоны строительствапо ул.Ростовская 55(ООО КИМАКС)</t>
  </si>
  <si>
    <t>K_20/1.4.6</t>
  </si>
  <si>
    <t>ТП-1757 КЛ-1кВ ул.Корольковой 11в (Гусева О.В.)</t>
  </si>
  <si>
    <t>K_20/1.4.7</t>
  </si>
  <si>
    <t>Сроительство от ТП-396 до оп.№34 пер.Гражданский ( протяженносью 0,490км)</t>
  </si>
  <si>
    <t>K_20/1.4.9</t>
  </si>
  <si>
    <t>Строительство КЛ-0,4кВ ТП-607 КЛ-1кВ ул.Героев Сибиряков 12/е(протяженность по трассе 0,264км)</t>
  </si>
  <si>
    <t>K_20/1.4.10</t>
  </si>
  <si>
    <t>Строительство КЛ-0,4кВ ТП-222 КЛ-1 кВ ул.Мира 3 (протяженность по трассе 0,124км)</t>
  </si>
  <si>
    <t>K_20/1.4.11</t>
  </si>
  <si>
    <t>ТП-481 ул.Попова 2 Детский садик №69 (Управление строительной политики)</t>
  </si>
  <si>
    <t>K_20/1.4.12</t>
  </si>
  <si>
    <t>Строительство КЛ-0,4кВ ТП-823 муфы в ст. ул.Острогожская,150/1 ( протяженность по трассе 0,325 км)</t>
  </si>
  <si>
    <t>K_20/1.4.13</t>
  </si>
  <si>
    <t>Строительство КЛ-0,4кВ  от ТП-1369 до опоры Г/св ул.Чапаева (протяженность по трассе 0,034 км)</t>
  </si>
  <si>
    <t>K_20/1.4.15</t>
  </si>
  <si>
    <t xml:space="preserve">Приобретение оборудования для производственных служб: Многофункциональное устройство (МФУ) А3 (2шт.),Системный блок (4шт.), Сервер (1шт.), Плоттер (1шт),Телевизор для организации ВКС-1шт.,Тестер витой пары,Микроомметр (2шт),Виброплита (3шт.),Источник бесперебойного питания,Бензоэлектрогонератор 4 кВт(1шт),Ультрозвуковой измеритель прочности строительных материалов (1шт.),Генератор 
Указатель повреждения кабеля (2 комп.),Квик-капер механический для экскаватора-погрузчика с комплектом пальцев и соединений БРС (2шт.),Бензиновый генератор (2шт), Шиномонтажный станок для легковых автомобилей,Автомониторинг (128шт.)
</t>
  </si>
  <si>
    <t>K_20/1.3.9.1/о</t>
  </si>
  <si>
    <t xml:space="preserve">Приобретение автотранспорта для производственой деятельности: автомобиль легковой (3 шт.), автофургон (4 шт.), экскаватор-погрузчик (1 шт.), установка ГНБ, полуприцеп духосный
</t>
  </si>
  <si>
    <t>K_20/1.3.9.1/а</t>
  </si>
  <si>
    <t xml:space="preserve"> </t>
  </si>
  <si>
    <t>нд</t>
  </si>
  <si>
    <t xml:space="preserve">Реконструкция КЛ 6-10 кВ РП-100-ТП-931 </t>
  </si>
  <si>
    <t>K_20/1.2.2.1.4</t>
  </si>
  <si>
    <t>Реконструкция КЛ 6-10 кВ  ТП-760 - ТП-830 (протяженность 0,41 км)</t>
  </si>
  <si>
    <t>K_20/1.1.3.4</t>
  </si>
  <si>
    <t>за 1 полугодие 2020 года</t>
  </si>
  <si>
    <t>Строительство КЛ для технологического присоединения. Новое строительство                                                                                     ( протяженностью 18,87 км)</t>
  </si>
  <si>
    <t>Реконструкция в части строительства 2КЛ-10 кВ с разных секций РУ-6 кВ РП-24  протяженностью 2х0,6 км по договору Т.П. (до 670 кВт) №218 от 04.04.2019.</t>
  </si>
  <si>
    <t>Строительство КЛ-1 кВ от ТП-проект. протяженностью  2х0,145 км; 2х0,08 км; 2х0,07 км; 8х0,07 км; 2х0,1 км; 0,01 км.  по договору Т.П. (свыше 670 кВт) №836 от 10.12.2015</t>
  </si>
  <si>
    <t>Строительство 4КЛ-10 кВ от ТП-1026 до ТП-проект Артамонова, 4 (Воронежбетон)</t>
  </si>
  <si>
    <t>К_20/1.1.1.3.33</t>
  </si>
  <si>
    <t>Реконструкция в части установки в резервной ВВ ячейке РУ-6 кВ  ТП-326 ВН (ВНА) по договору Т.П. свыше  670 кВт) №1353 от 10.01.2020 г.</t>
  </si>
  <si>
    <t>К_20/1.1.1.3.34</t>
  </si>
  <si>
    <t xml:space="preserve">Строительство 2 КЛ-6 кВ  сеч. 3х240 мм2 от Р-0,4 кВ РП-87 до границы частка заявителя протяженностью 2х1,25 км по договору Т. П. (свыше 670 кВт) №237 от 22.04.2020 г. </t>
  </si>
  <si>
    <t>К_20/1.1.1.3.35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</si>
  <si>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</si>
  <si>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</si>
  <si>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Строительство 2КЛ-10кВ ТП-645, ТП-644 ул. Остужева, 2/1
</t>
  </si>
  <si>
    <t>К_20/1.1.1.3.36</t>
  </si>
  <si>
    <t xml:space="preserve">    
Строительство 2КЛ-1кВ ТП-204 ул. 20-летия Октября, 79/б
</t>
  </si>
  <si>
    <t>К_20/1.1.1.3.37</t>
  </si>
  <si>
    <t>Строительство 2КЛ-1кВ ТП-343, ТП-244 ул. Ленинградская, 20а,20б,22,22а,22б</t>
  </si>
  <si>
    <t>К_20/1.1.1.3.38</t>
  </si>
  <si>
    <t>Строительство 2КЛ-6кВ ТП-874 ул. Января 225(ООО СЗ РАЗВИТИЕ И ПАРТНЕРЫ)</t>
  </si>
  <si>
    <t>К_20/1.1.1.3.39</t>
  </si>
  <si>
    <t>Строительство 2КЛ-6кВ ТП-922,ТП-779 ул.Гаршина в р-не дома 21(ООО Группа Компаний Развтие)</t>
  </si>
  <si>
    <t>К_20/1.1.1.3.40</t>
  </si>
  <si>
    <t xml:space="preserve">Реконструкция ТП-548 КВЛИ-0,4кВ ул.Рязанская 117 </t>
  </si>
  <si>
    <t>Реконструкция ТП-919 КВЛИ-0,4 кВ пер.Автогенный 9б (Иванова В.В.)</t>
  </si>
  <si>
    <t>Реконструкция КЛ 6,10кВ ТП-36 – ТП-308 (протяженностью по трассе 0,784 км)</t>
  </si>
  <si>
    <t>E_19/1.1.3.26</t>
  </si>
  <si>
    <t>Реконструкция КЛ-0,4кВ ТП-849 до №41 ул. Баррикадная (протяженность по трассе 0,114км)</t>
  </si>
  <si>
    <t>K_20/1.2.2.1.5</t>
  </si>
  <si>
    <t xml:space="preserve">Вынос опоры ВЛ-0,4кВ ТП-92 пер.Можайский, 8 (Кондратенко И.А. ж.д.) </t>
  </si>
  <si>
    <t>K_20/1.2.2.1.6</t>
  </si>
  <si>
    <t>Вынос опоры ВЛ-0,4кВ ТП-116 ул.Вайцеховского, 4 (АО ДСК)</t>
  </si>
  <si>
    <t>K_20/1.2.2.1.7</t>
  </si>
  <si>
    <t>Реконструкция КЛ 6,10кВ РП-66 – ТП-408 (протяженностью по трассе 0,478 км)</t>
  </si>
  <si>
    <t>E_19/1.1.3.24</t>
  </si>
  <si>
    <t>Реконструкция КЛ 6,10кВ ТП-913 - ТП-1091 (протяженностью по трассе 0,350 км)</t>
  </si>
  <si>
    <t>E_19/1.1.3.17</t>
  </si>
  <si>
    <t>Реконструкция КЛ 6,10кВ РП-25 -ТП-1817 (протяженностью по трассе 0,780 км)</t>
  </si>
  <si>
    <t>E_19/1.1.3.19</t>
  </si>
  <si>
    <t>Реконструкция КЛ 6,10кВ ТП-366Н-ТП-205Н(протяженностью по трассе 0,720 км)</t>
  </si>
  <si>
    <t>E_19/1.1.3.18</t>
  </si>
  <si>
    <t>Реконструкция КЛ 6,10кВ ТП-889 -ТП-1817 (протяженностью по трассе 0,530км)</t>
  </si>
  <si>
    <t>E_19/1.1.3.20</t>
  </si>
  <si>
    <t>Вынос уч. КЛ-6 кВ:2КЛ РП-39-ТП-1721; ТП-1721-ТП1073; ТП-172-ТП-1459 ж/д 31а ул. Юж.-Морав. (АО ДСК)</t>
  </si>
  <si>
    <t>K_20/1.2.2.1.8</t>
  </si>
  <si>
    <t>Строительство БКРП 2х250 взамен РП-56 по адресу: пр. Патриотов, 21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</si>
  <si>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</si>
  <si>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</si>
  <si>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</si>
  <si>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</si>
  <si>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</si>
  <si>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</si>
  <si>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Вынос КЛ-1кВ, КЛ-6кВ из зоны уч.з.ул.Туполева, 18 (Управление строительной пол. адм. ГО г.Воронеж)</t>
  </si>
  <si>
    <t>K_20/1.4.17</t>
  </si>
  <si>
    <t>Вынос КЛ-1кВ,КЛ-6кВ из зоны стр. ул.Красных партизан-Станкевича-Свечной пер.(ООО Энергоавтомат)</t>
  </si>
  <si>
    <t>K_20/1.4.18</t>
  </si>
  <si>
    <t>Вынос КЛ из зоны застройки ул.Минская, 2 (ООО Фирма СМУ-5)</t>
  </si>
  <si>
    <t>K_20/1.4.19</t>
  </si>
  <si>
    <t>Вынос ТП-405 из зоны строительства пер.Здоровья, 90г (ЗАО СМП Электронжилсоцстрой)</t>
  </si>
  <si>
    <t>K_20/1.4.20</t>
  </si>
  <si>
    <t>Земельный участок: г. Воронеж, пер. Республиканский, уч. 1</t>
  </si>
  <si>
    <t>К_20/1.5.1</t>
  </si>
  <si>
    <t>Реконструкция ВЛ-0,4 кВ ТП-290А с монтажом кабельных выводов  (протяженность по трассе 2,69 км)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</si>
  <si>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</si>
  <si>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</si>
  <si>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Перенос сроков финансирования.</t>
  </si>
  <si>
    <t>Объект переходящий по инвестиционной программе 2019 года.</t>
  </si>
  <si>
    <t>Ликвидация последствий аварии.</t>
  </si>
  <si>
    <t>Вынос ЛЭП.Оказание услуг по снятию ограничений в использовании земельного участка по обращению.</t>
  </si>
  <si>
    <t>Перенос сроков приобретения оборудования  в связи с проведением торговых процедур.</t>
  </si>
  <si>
    <t>Перенос сроков приобретения оборудования  года в связи с проведением торговых процедур.</t>
  </si>
  <si>
    <t>Приобретение автотранспорта по инвестиционной программе 2019 года.</t>
  </si>
  <si>
    <t>Освоение запланировано на 3 квартал 2020 года.</t>
  </si>
  <si>
    <t>Освоение запланировано на 4 квартал 2020 года.</t>
  </si>
  <si>
    <t>Перенос сроков освоения.</t>
  </si>
  <si>
    <t>Приобретение по договору мены земельных участков.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</si>
  <si>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05.08.2020 г. № 129.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</si>
</sst>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0" fillId="0" borderId="0"/>
    <xf numFmtId="0" fontId="30" fillId="0" borderId="0"/>
    <xf numFmtId="164" fontId="9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</cellStyleXfs>
  <cellXfs count="97">
    <xf numFmtId="0" fontId="0" fillId="0" borderId="0" xfId="0"/>
    <xf numFmtId="0" fontId="10" fillId="24" borderId="0" xfId="37" applyFont="1" applyFill="1" applyBorder="1"/>
    <xf numFmtId="0" fontId="10" fillId="24" borderId="0" xfId="37" applyFont="1" applyFill="1"/>
    <xf numFmtId="0" fontId="34" fillId="0" borderId="0" xfId="37" applyFont="1" applyFill="1"/>
    <xf numFmtId="0" fontId="34" fillId="0" borderId="0" xfId="0" applyFont="1" applyFill="1" applyAlignment="1">
      <alignment horizontal="center"/>
    </xf>
    <xf numFmtId="167" fontId="34" fillId="0" borderId="10" xfId="37" applyNumberFormat="1" applyFont="1" applyFill="1" applyBorder="1"/>
    <xf numFmtId="0" fontId="34" fillId="0" borderId="10" xfId="37" applyFont="1" applyFill="1" applyBorder="1"/>
    <xf numFmtId="0" fontId="34" fillId="0" borderId="0" xfId="37" applyFont="1" applyFill="1" applyAlignment="1">
      <alignment horizontal="right" vertical="center"/>
    </xf>
    <xf numFmtId="0" fontId="34" fillId="0" borderId="0" xfId="37" applyFont="1" applyFill="1" applyAlignment="1">
      <alignment horizontal="right"/>
    </xf>
    <xf numFmtId="0" fontId="34" fillId="0" borderId="15" xfId="37" applyFont="1" applyFill="1" applyBorder="1" applyAlignment="1">
      <alignment horizontal="center" vertical="center" wrapText="1"/>
    </xf>
    <xf numFmtId="0" fontId="34" fillId="0" borderId="10" xfId="37" applyFont="1" applyFill="1" applyBorder="1" applyAlignment="1">
      <alignment horizontal="center" vertical="center" wrapText="1"/>
    </xf>
    <xf numFmtId="0" fontId="34" fillId="0" borderId="12" xfId="37" applyFont="1" applyFill="1" applyBorder="1" applyAlignment="1">
      <alignment horizontal="center" vertical="center" wrapText="1"/>
    </xf>
    <xf numFmtId="0" fontId="34" fillId="0" borderId="10" xfId="37" applyFont="1" applyFill="1" applyBorder="1" applyAlignment="1">
      <alignment horizontal="center" vertical="center" wrapText="1"/>
    </xf>
    <xf numFmtId="0" fontId="34" fillId="0" borderId="10" xfId="37" applyFont="1" applyFill="1" applyBorder="1" applyAlignment="1">
      <alignment horizontal="center" vertical="center" wrapText="1"/>
    </xf>
    <xf numFmtId="0" fontId="36" fillId="24" borderId="10" xfId="0" quotePrefix="1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vertical="center" wrapText="1"/>
    </xf>
    <xf numFmtId="0" fontId="36" fillId="24" borderId="10" xfId="0" applyFont="1" applyFill="1" applyBorder="1" applyAlignment="1">
      <alignment horizontal="center" vertical="center" wrapText="1"/>
    </xf>
    <xf numFmtId="1" fontId="37" fillId="24" borderId="10" xfId="37" quotePrefix="1" applyNumberFormat="1" applyFont="1" applyFill="1" applyBorder="1" applyAlignment="1">
      <alignment horizontal="center" vertical="center"/>
    </xf>
    <xf numFmtId="1" fontId="37" fillId="24" borderId="10" xfId="37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horizontal="center" vertical="center"/>
    </xf>
    <xf numFmtId="1" fontId="34" fillId="24" borderId="10" xfId="37" quotePrefix="1" applyNumberFormat="1" applyFont="1" applyFill="1" applyBorder="1" applyAlignment="1">
      <alignment horizontal="center" vertical="center"/>
    </xf>
    <xf numFmtId="1" fontId="34" fillId="24" borderId="10" xfId="37" applyNumberFormat="1" applyFont="1" applyFill="1" applyBorder="1" applyAlignment="1">
      <alignment vertical="center" wrapText="1"/>
    </xf>
    <xf numFmtId="1" fontId="34" fillId="24" borderId="10" xfId="37" applyNumberFormat="1" applyFont="1" applyFill="1" applyBorder="1" applyAlignment="1">
      <alignment horizontal="center" vertical="center"/>
    </xf>
    <xf numFmtId="0" fontId="34" fillId="24" borderId="10" xfId="1142" quotePrefix="1" applyFont="1" applyFill="1" applyBorder="1" applyAlignment="1">
      <alignment horizontal="center" vertical="center" wrapText="1"/>
    </xf>
    <xf numFmtId="0" fontId="34" fillId="24" borderId="10" xfId="0" applyFont="1" applyFill="1" applyBorder="1" applyAlignment="1">
      <alignment vertical="center" wrapText="1"/>
    </xf>
    <xf numFmtId="0" fontId="34" fillId="24" borderId="10" xfId="1142" applyFont="1" applyFill="1" applyBorder="1" applyAlignment="1">
      <alignment horizontal="center" vertical="center" wrapText="1"/>
    </xf>
    <xf numFmtId="0" fontId="35" fillId="24" borderId="10" xfId="0" applyFont="1" applyFill="1" applyBorder="1" applyAlignment="1">
      <alignment horizontal="center" vertical="center" wrapText="1"/>
    </xf>
    <xf numFmtId="0" fontId="34" fillId="24" borderId="10" xfId="0" quotePrefix="1" applyFont="1" applyFill="1" applyBorder="1" applyAlignment="1">
      <alignment horizontal="center"/>
    </xf>
    <xf numFmtId="0" fontId="38" fillId="24" borderId="10" xfId="0" applyFont="1" applyFill="1" applyBorder="1" applyAlignment="1">
      <alignment vertical="center" wrapText="1"/>
    </xf>
    <xf numFmtId="0" fontId="38" fillId="24" borderId="10" xfId="0" applyFont="1" applyFill="1" applyBorder="1" applyAlignment="1">
      <alignment horizontal="center" vertical="center"/>
    </xf>
    <xf numFmtId="1" fontId="10" fillId="24" borderId="10" xfId="37" applyNumberFormat="1" applyFont="1" applyFill="1" applyBorder="1" applyAlignment="1">
      <alignment vertical="center" wrapText="1"/>
    </xf>
    <xf numFmtId="0" fontId="34" fillId="24" borderId="10" xfId="0" applyFont="1" applyFill="1" applyBorder="1" applyAlignment="1">
      <alignment vertical="center" shrinkToFit="1"/>
    </xf>
    <xf numFmtId="0" fontId="34" fillId="24" borderId="10" xfId="0" applyFont="1" applyFill="1" applyBorder="1" applyAlignment="1">
      <alignment vertical="center"/>
    </xf>
    <xf numFmtId="1" fontId="37" fillId="24" borderId="10" xfId="1142" quotePrefix="1" applyNumberFormat="1" applyFont="1" applyFill="1" applyBorder="1" applyAlignment="1">
      <alignment horizontal="center" vertical="center"/>
    </xf>
    <xf numFmtId="1" fontId="37" fillId="24" borderId="10" xfId="1142" applyNumberFormat="1" applyFont="1" applyFill="1" applyBorder="1" applyAlignment="1">
      <alignment vertical="center" wrapText="1"/>
    </xf>
    <xf numFmtId="0" fontId="34" fillId="24" borderId="10" xfId="0" applyFont="1" applyFill="1" applyBorder="1" applyAlignment="1">
      <alignment horizontal="center" vertical="center"/>
    </xf>
    <xf numFmtId="0" fontId="34" fillId="24" borderId="10" xfId="0" applyFont="1" applyFill="1" applyBorder="1" applyAlignment="1">
      <alignment wrapText="1"/>
    </xf>
    <xf numFmtId="0" fontId="34" fillId="24" borderId="10" xfId="0" applyFont="1" applyFill="1" applyBorder="1" applyAlignment="1">
      <alignment horizontal="center"/>
    </xf>
    <xf numFmtId="0" fontId="35" fillId="24" borderId="10" xfId="0" applyFont="1" applyFill="1" applyBorder="1" applyAlignment="1">
      <alignment horizontal="center" vertical="center"/>
    </xf>
    <xf numFmtId="0" fontId="35" fillId="24" borderId="10" xfId="0" quotePrefix="1" applyFont="1" applyFill="1" applyBorder="1" applyAlignment="1">
      <alignment horizontal="center" vertical="center"/>
    </xf>
    <xf numFmtId="0" fontId="34" fillId="24" borderId="10" xfId="0" quotePrefix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horizontal="center"/>
    </xf>
    <xf numFmtId="0" fontId="38" fillId="24" borderId="10" xfId="0" quotePrefix="1" applyFont="1" applyFill="1" applyBorder="1" applyAlignment="1">
      <alignment horizontal="center" vertical="center"/>
    </xf>
    <xf numFmtId="1" fontId="34" fillId="24" borderId="10" xfId="1142" quotePrefix="1" applyNumberFormat="1" applyFont="1" applyFill="1" applyBorder="1" applyAlignment="1">
      <alignment horizontal="center" vertical="center"/>
    </xf>
    <xf numFmtId="1" fontId="34" fillId="24" borderId="10" xfId="1142" applyNumberFormat="1" applyFont="1" applyFill="1" applyBorder="1" applyAlignment="1">
      <alignment vertical="center" wrapText="1"/>
    </xf>
    <xf numFmtId="1" fontId="34" fillId="24" borderId="10" xfId="1142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vertical="center" wrapText="1"/>
    </xf>
    <xf numFmtId="0" fontId="38" fillId="24" borderId="10" xfId="0" applyFont="1" applyFill="1" applyBorder="1" applyAlignment="1">
      <alignment horizontal="left" vertical="center" wrapText="1"/>
    </xf>
    <xf numFmtId="1" fontId="10" fillId="24" borderId="10" xfId="37" applyNumberFormat="1" applyFont="1" applyFill="1" applyBorder="1" applyAlignment="1">
      <alignment horizontal="center" vertical="center"/>
    </xf>
    <xf numFmtId="0" fontId="38" fillId="24" borderId="10" xfId="0" applyFont="1" applyFill="1" applyBorder="1" applyAlignment="1">
      <alignment wrapText="1"/>
    </xf>
    <xf numFmtId="0" fontId="38" fillId="24" borderId="10" xfId="0" applyFont="1" applyFill="1" applyBorder="1" applyAlignment="1">
      <alignment horizontal="center"/>
    </xf>
    <xf numFmtId="167" fontId="34" fillId="0" borderId="10" xfId="37" applyNumberFormat="1" applyFont="1" applyFill="1" applyBorder="1" applyAlignment="1">
      <alignment horizontal="right"/>
    </xf>
    <xf numFmtId="4" fontId="34" fillId="0" borderId="10" xfId="37" applyNumberFormat="1" applyFont="1" applyFill="1" applyBorder="1"/>
    <xf numFmtId="0" fontId="34" fillId="24" borderId="0" xfId="37" applyFont="1" applyFill="1"/>
    <xf numFmtId="167" fontId="34" fillId="24" borderId="10" xfId="37" applyNumberFormat="1" applyFont="1" applyFill="1" applyBorder="1"/>
    <xf numFmtId="167" fontId="37" fillId="0" borderId="10" xfId="37" applyNumberFormat="1" applyFont="1" applyFill="1" applyBorder="1"/>
    <xf numFmtId="167" fontId="37" fillId="24" borderId="10" xfId="37" applyNumberFormat="1" applyFont="1" applyFill="1" applyBorder="1"/>
    <xf numFmtId="167" fontId="37" fillId="0" borderId="10" xfId="37" applyNumberFormat="1" applyFont="1" applyFill="1" applyBorder="1" applyAlignment="1">
      <alignment horizontal="right"/>
    </xf>
    <xf numFmtId="4" fontId="37" fillId="0" borderId="10" xfId="37" applyNumberFormat="1" applyFont="1" applyFill="1" applyBorder="1"/>
    <xf numFmtId="0" fontId="39" fillId="24" borderId="0" xfId="37" applyFont="1" applyFill="1"/>
    <xf numFmtId="167" fontId="34" fillId="24" borderId="10" xfId="37" applyNumberFormat="1" applyFont="1" applyFill="1" applyBorder="1" applyAlignment="1">
      <alignment horizontal="right"/>
    </xf>
    <xf numFmtId="4" fontId="34" fillId="24" borderId="10" xfId="37" applyNumberFormat="1" applyFont="1" applyFill="1" applyBorder="1"/>
    <xf numFmtId="0" fontId="34" fillId="24" borderId="10" xfId="37" applyFont="1" applyFill="1" applyBorder="1" applyAlignment="1">
      <alignment horizontal="center" vertical="center" wrapText="1"/>
    </xf>
    <xf numFmtId="0" fontId="34" fillId="0" borderId="10" xfId="37" applyFont="1" applyFill="1" applyBorder="1" applyAlignment="1">
      <alignment horizontal="center" vertical="center" wrapText="1"/>
    </xf>
    <xf numFmtId="0" fontId="34" fillId="0" borderId="12" xfId="37" applyFont="1" applyFill="1" applyBorder="1" applyAlignment="1">
      <alignment horizontal="center" vertical="center" wrapText="1"/>
    </xf>
    <xf numFmtId="0" fontId="34" fillId="0" borderId="10" xfId="0" applyFont="1" applyFill="1" applyBorder="1" applyAlignment="1">
      <alignment vertical="center" wrapText="1"/>
    </xf>
    <xf numFmtId="0" fontId="34" fillId="0" borderId="10" xfId="37" applyFont="1" applyFill="1" applyBorder="1" applyAlignment="1">
      <alignment vertical="center" wrapText="1"/>
    </xf>
    <xf numFmtId="0" fontId="37" fillId="0" borderId="13" xfId="37" applyFont="1" applyFill="1" applyBorder="1" applyAlignment="1">
      <alignment vertical="center" wrapText="1"/>
    </xf>
    <xf numFmtId="0" fontId="34" fillId="24" borderId="10" xfId="37" applyFont="1" applyFill="1" applyBorder="1" applyAlignment="1">
      <alignment horizontal="center" vertical="center" wrapText="1"/>
    </xf>
    <xf numFmtId="0" fontId="40" fillId="0" borderId="10" xfId="1142" applyFont="1" applyFill="1" applyBorder="1" applyAlignment="1">
      <alignment horizontal="left" vertical="center" wrapText="1"/>
    </xf>
    <xf numFmtId="167" fontId="34" fillId="24" borderId="0" xfId="37" applyNumberFormat="1" applyFont="1" applyFill="1"/>
    <xf numFmtId="0" fontId="34" fillId="24" borderId="12" xfId="37" applyFont="1" applyFill="1" applyBorder="1" applyAlignment="1">
      <alignment horizontal="center" vertical="center" wrapText="1"/>
    </xf>
    <xf numFmtId="167" fontId="34" fillId="0" borderId="11" xfId="37" applyNumberFormat="1" applyFont="1" applyFill="1" applyBorder="1" applyAlignment="1">
      <alignment vertical="center" wrapText="1"/>
    </xf>
    <xf numFmtId="167" fontId="34" fillId="0" borderId="16" xfId="37" applyNumberFormat="1" applyFont="1" applyFill="1" applyBorder="1" applyAlignment="1">
      <alignment vertical="center" wrapText="1"/>
    </xf>
    <xf numFmtId="167" fontId="34" fillId="0" borderId="13" xfId="37" applyNumberFormat="1" applyFont="1" applyFill="1" applyBorder="1" applyAlignment="1">
      <alignment vertical="center" wrapText="1"/>
    </xf>
    <xf numFmtId="0" fontId="34" fillId="0" borderId="11" xfId="37" applyFont="1" applyFill="1" applyBorder="1" applyAlignment="1">
      <alignment horizontal="center" vertical="center" wrapText="1"/>
    </xf>
    <xf numFmtId="0" fontId="34" fillId="0" borderId="16" xfId="37" applyFont="1" applyFill="1" applyBorder="1" applyAlignment="1">
      <alignment horizontal="center" vertical="center" wrapText="1"/>
    </xf>
    <xf numFmtId="0" fontId="34" fillId="0" borderId="13" xfId="37" applyFont="1" applyFill="1" applyBorder="1" applyAlignment="1">
      <alignment horizontal="center" vertical="center" wrapText="1"/>
    </xf>
    <xf numFmtId="0" fontId="35" fillId="0" borderId="0" xfId="54" applyFont="1" applyFill="1" applyAlignment="1">
      <alignment horizontal="center" vertical="center"/>
    </xf>
    <xf numFmtId="0" fontId="34" fillId="24" borderId="20" xfId="37" applyFont="1" applyFill="1" applyBorder="1" applyAlignment="1">
      <alignment horizontal="center"/>
    </xf>
    <xf numFmtId="0" fontId="34" fillId="0" borderId="10" xfId="37" applyFont="1" applyFill="1" applyBorder="1" applyAlignment="1">
      <alignment horizontal="center" vertical="center" wrapText="1"/>
    </xf>
    <xf numFmtId="0" fontId="34" fillId="0" borderId="15" xfId="37" applyFont="1" applyFill="1" applyBorder="1" applyAlignment="1">
      <alignment horizontal="center" vertical="center" wrapText="1"/>
    </xf>
    <xf numFmtId="0" fontId="34" fillId="0" borderId="19" xfId="37" applyFont="1" applyFill="1" applyBorder="1" applyAlignment="1">
      <alignment horizontal="center" vertical="center" wrapText="1"/>
    </xf>
    <xf numFmtId="0" fontId="34" fillId="0" borderId="21" xfId="37" applyFont="1" applyFill="1" applyBorder="1" applyAlignment="1">
      <alignment horizontal="center" vertical="center" wrapText="1"/>
    </xf>
    <xf numFmtId="0" fontId="34" fillId="0" borderId="22" xfId="37" applyFont="1" applyFill="1" applyBorder="1" applyAlignment="1">
      <alignment horizontal="center" vertical="center" wrapText="1"/>
    </xf>
    <xf numFmtId="0" fontId="34" fillId="0" borderId="14" xfId="37" applyFont="1" applyFill="1" applyBorder="1" applyAlignment="1">
      <alignment horizontal="center" vertical="center" wrapText="1"/>
    </xf>
    <xf numFmtId="0" fontId="34" fillId="0" borderId="18" xfId="37" applyFont="1" applyFill="1" applyBorder="1" applyAlignment="1">
      <alignment horizontal="center" vertical="center" wrapText="1"/>
    </xf>
    <xf numFmtId="0" fontId="34" fillId="0" borderId="10" xfId="37" applyFont="1" applyFill="1" applyBorder="1" applyAlignment="1">
      <alignment horizontal="center" vertical="center" textRotation="90" wrapText="1"/>
    </xf>
    <xf numFmtId="0" fontId="34" fillId="24" borderId="10" xfId="37" applyFont="1" applyFill="1" applyBorder="1" applyAlignment="1">
      <alignment horizontal="center" vertical="center" wrapText="1"/>
    </xf>
    <xf numFmtId="0" fontId="34" fillId="24" borderId="0" xfId="37" applyFont="1" applyFill="1" applyBorder="1" applyAlignment="1">
      <alignment horizontal="center"/>
    </xf>
    <xf numFmtId="0" fontId="34" fillId="24" borderId="0" xfId="37" applyFont="1" applyFill="1" applyAlignment="1">
      <alignment horizontal="center" wrapText="1"/>
    </xf>
    <xf numFmtId="0" fontId="35" fillId="24" borderId="0" xfId="54" applyFont="1" applyFill="1" applyAlignment="1">
      <alignment horizontal="center" vertical="center"/>
    </xf>
    <xf numFmtId="0" fontId="34" fillId="24" borderId="0" xfId="0" applyFont="1" applyFill="1" applyAlignment="1">
      <alignment horizontal="center"/>
    </xf>
    <xf numFmtId="0" fontId="34" fillId="0" borderId="12" xfId="37" applyFont="1" applyFill="1" applyBorder="1" applyAlignment="1">
      <alignment horizontal="center" vertical="center" wrapText="1"/>
    </xf>
    <xf numFmtId="0" fontId="34" fillId="0" borderId="23" xfId="37" applyFont="1" applyFill="1" applyBorder="1" applyAlignment="1">
      <alignment horizontal="center" vertical="center" wrapText="1"/>
    </xf>
    <xf numFmtId="0" fontId="34" fillId="0" borderId="17" xfId="37" applyFont="1" applyFill="1" applyBorder="1" applyAlignment="1">
      <alignment horizontal="center" vertical="center" wrapText="1"/>
    </xf>
    <xf numFmtId="0" fontId="34" fillId="24" borderId="10" xfId="37" applyFont="1" applyFill="1" applyBorder="1" applyAlignment="1">
      <alignment horizontal="center" vertical="center" textRotation="90" wrapText="1"/>
    </xf>
  </cellXfs>
  <cellStyles count="1143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3 22" xfId="114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622"/>
    <cellStyle name="Обычный 6 11" xfId="450"/>
    <cellStyle name="Обычный 6 11 2" xfId="623"/>
    <cellStyle name="Обычный 6 12" xfId="621"/>
    <cellStyle name="Обычный 6 2" xfId="52"/>
    <cellStyle name="Обычный 6 2 10" xfId="109"/>
    <cellStyle name="Обычный 6 2 10 2" xfId="625"/>
    <cellStyle name="Обычный 6 2 11" xfId="282"/>
    <cellStyle name="Обычный 6 2 11 2" xfId="626"/>
    <cellStyle name="Обычный 6 2 12" xfId="453"/>
    <cellStyle name="Обычный 6 2 12 2" xfId="627"/>
    <cellStyle name="Обычный 6 2 13" xfId="624"/>
    <cellStyle name="Обычный 6 2 2" xfId="53"/>
    <cellStyle name="Обычный 6 2 2 10" xfId="283"/>
    <cellStyle name="Обычный 6 2 2 10 2" xfId="629"/>
    <cellStyle name="Обычный 6 2 2 11" xfId="454"/>
    <cellStyle name="Обычный 6 2 2 11 2" xfId="630"/>
    <cellStyle name="Обычный 6 2 2 12" xfId="62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635"/>
    <cellStyle name="Обычный 6 2 2 2 2 2 2 3" xfId="481"/>
    <cellStyle name="Обычный 6 2 2 2 2 2 2 3 2" xfId="636"/>
    <cellStyle name="Обычный 6 2 2 2 2 2 2 4" xfId="634"/>
    <cellStyle name="Обычный 6 2 2 2 2 2 3" xfId="139"/>
    <cellStyle name="Обычный 6 2 2 2 2 2 3 2" xfId="311"/>
    <cellStyle name="Обычный 6 2 2 2 2 2 3 2 2" xfId="638"/>
    <cellStyle name="Обычный 6 2 2 2 2 2 3 3" xfId="482"/>
    <cellStyle name="Обычный 6 2 2 2 2 2 3 3 2" xfId="639"/>
    <cellStyle name="Обычный 6 2 2 2 2 2 3 4" xfId="637"/>
    <cellStyle name="Обычный 6 2 2 2 2 2 4" xfId="309"/>
    <cellStyle name="Обычный 6 2 2 2 2 2 4 2" xfId="640"/>
    <cellStyle name="Обычный 6 2 2 2 2 2 5" xfId="480"/>
    <cellStyle name="Обычный 6 2 2 2 2 2 5 2" xfId="641"/>
    <cellStyle name="Обычный 6 2 2 2 2 2 6" xfId="633"/>
    <cellStyle name="Обычный 6 2 2 2 2 3" xfId="140"/>
    <cellStyle name="Обычный 6 2 2 2 2 3 2" xfId="312"/>
    <cellStyle name="Обычный 6 2 2 2 2 3 2 2" xfId="643"/>
    <cellStyle name="Обычный 6 2 2 2 2 3 3" xfId="483"/>
    <cellStyle name="Обычный 6 2 2 2 2 3 3 2" xfId="644"/>
    <cellStyle name="Обычный 6 2 2 2 2 3 4" xfId="642"/>
    <cellStyle name="Обычный 6 2 2 2 2 4" xfId="141"/>
    <cellStyle name="Обычный 6 2 2 2 2 4 2" xfId="313"/>
    <cellStyle name="Обычный 6 2 2 2 2 4 2 2" xfId="646"/>
    <cellStyle name="Обычный 6 2 2 2 2 4 3" xfId="484"/>
    <cellStyle name="Обычный 6 2 2 2 2 4 3 2" xfId="647"/>
    <cellStyle name="Обычный 6 2 2 2 2 4 4" xfId="645"/>
    <cellStyle name="Обычный 6 2 2 2 2 5" xfId="305"/>
    <cellStyle name="Обычный 6 2 2 2 2 5 2" xfId="648"/>
    <cellStyle name="Обычный 6 2 2 2 2 6" xfId="476"/>
    <cellStyle name="Обычный 6 2 2 2 2 6 2" xfId="649"/>
    <cellStyle name="Обычный 6 2 2 2 2 7" xfId="632"/>
    <cellStyle name="Обычный 6 2 2 2 3" xfId="135"/>
    <cellStyle name="Обычный 6 2 2 2 3 2" xfId="142"/>
    <cellStyle name="Обычный 6 2 2 2 3 2 2" xfId="314"/>
    <cellStyle name="Обычный 6 2 2 2 3 2 2 2" xfId="652"/>
    <cellStyle name="Обычный 6 2 2 2 3 2 3" xfId="485"/>
    <cellStyle name="Обычный 6 2 2 2 3 2 3 2" xfId="653"/>
    <cellStyle name="Обычный 6 2 2 2 3 2 4" xfId="651"/>
    <cellStyle name="Обычный 6 2 2 2 3 3" xfId="143"/>
    <cellStyle name="Обычный 6 2 2 2 3 3 2" xfId="315"/>
    <cellStyle name="Обычный 6 2 2 2 3 3 2 2" xfId="655"/>
    <cellStyle name="Обычный 6 2 2 2 3 3 3" xfId="486"/>
    <cellStyle name="Обычный 6 2 2 2 3 3 3 2" xfId="656"/>
    <cellStyle name="Обычный 6 2 2 2 3 3 4" xfId="654"/>
    <cellStyle name="Обычный 6 2 2 2 3 4" xfId="307"/>
    <cellStyle name="Обычный 6 2 2 2 3 4 2" xfId="657"/>
    <cellStyle name="Обычный 6 2 2 2 3 5" xfId="478"/>
    <cellStyle name="Обычный 6 2 2 2 3 5 2" xfId="658"/>
    <cellStyle name="Обычный 6 2 2 2 3 6" xfId="650"/>
    <cellStyle name="Обычный 6 2 2 2 4" xfId="144"/>
    <cellStyle name="Обычный 6 2 2 2 4 2" xfId="316"/>
    <cellStyle name="Обычный 6 2 2 2 4 2 2" xfId="660"/>
    <cellStyle name="Обычный 6 2 2 2 4 3" xfId="487"/>
    <cellStyle name="Обычный 6 2 2 2 4 3 2" xfId="661"/>
    <cellStyle name="Обычный 6 2 2 2 4 4" xfId="659"/>
    <cellStyle name="Обычный 6 2 2 2 5" xfId="145"/>
    <cellStyle name="Обычный 6 2 2 2 5 2" xfId="317"/>
    <cellStyle name="Обычный 6 2 2 2 5 2 2" xfId="663"/>
    <cellStyle name="Обычный 6 2 2 2 5 3" xfId="488"/>
    <cellStyle name="Обычный 6 2 2 2 5 3 2" xfId="664"/>
    <cellStyle name="Обычный 6 2 2 2 5 4" xfId="662"/>
    <cellStyle name="Обычный 6 2 2 2 6" xfId="288"/>
    <cellStyle name="Обычный 6 2 2 2 6 2" xfId="665"/>
    <cellStyle name="Обычный 6 2 2 2 7" xfId="459"/>
    <cellStyle name="Обычный 6 2 2 2 7 2" xfId="666"/>
    <cellStyle name="Обычный 6 2 2 2 8" xfId="631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670"/>
    <cellStyle name="Обычный 6 2 2 3 2 2 3" xfId="490"/>
    <cellStyle name="Обычный 6 2 2 3 2 2 3 2" xfId="671"/>
    <cellStyle name="Обычный 6 2 2 3 2 2 4" xfId="669"/>
    <cellStyle name="Обычный 6 2 2 3 2 3" xfId="148"/>
    <cellStyle name="Обычный 6 2 2 3 2 3 2" xfId="320"/>
    <cellStyle name="Обычный 6 2 2 3 2 3 2 2" xfId="673"/>
    <cellStyle name="Обычный 6 2 2 3 2 3 3" xfId="491"/>
    <cellStyle name="Обычный 6 2 2 3 2 3 3 2" xfId="674"/>
    <cellStyle name="Обычный 6 2 2 3 2 3 4" xfId="672"/>
    <cellStyle name="Обычный 6 2 2 3 2 4" xfId="318"/>
    <cellStyle name="Обычный 6 2 2 3 2 4 2" xfId="675"/>
    <cellStyle name="Обычный 6 2 2 3 2 5" xfId="489"/>
    <cellStyle name="Обычный 6 2 2 3 2 5 2" xfId="676"/>
    <cellStyle name="Обычный 6 2 2 3 2 6" xfId="668"/>
    <cellStyle name="Обычный 6 2 2 3 3" xfId="149"/>
    <cellStyle name="Обычный 6 2 2 3 3 2" xfId="321"/>
    <cellStyle name="Обычный 6 2 2 3 3 2 2" xfId="678"/>
    <cellStyle name="Обычный 6 2 2 3 3 3" xfId="492"/>
    <cellStyle name="Обычный 6 2 2 3 3 3 2" xfId="679"/>
    <cellStyle name="Обычный 6 2 2 3 3 4" xfId="677"/>
    <cellStyle name="Обычный 6 2 2 3 4" xfId="150"/>
    <cellStyle name="Обычный 6 2 2 3 4 2" xfId="322"/>
    <cellStyle name="Обычный 6 2 2 3 4 2 2" xfId="681"/>
    <cellStyle name="Обычный 6 2 2 3 4 3" xfId="493"/>
    <cellStyle name="Обычный 6 2 2 3 4 3 2" xfId="682"/>
    <cellStyle name="Обычный 6 2 2 3 4 4" xfId="680"/>
    <cellStyle name="Обычный 6 2 2 3 5" xfId="300"/>
    <cellStyle name="Обычный 6 2 2 3 5 2" xfId="683"/>
    <cellStyle name="Обычный 6 2 2 3 6" xfId="471"/>
    <cellStyle name="Обычный 6 2 2 3 6 2" xfId="684"/>
    <cellStyle name="Обычный 6 2 2 3 7" xfId="667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688"/>
    <cellStyle name="Обычный 6 2 2 4 2 2 3" xfId="495"/>
    <cellStyle name="Обычный 6 2 2 4 2 2 3 2" xfId="689"/>
    <cellStyle name="Обычный 6 2 2 4 2 2 4" xfId="687"/>
    <cellStyle name="Обычный 6 2 2 4 2 3" xfId="153"/>
    <cellStyle name="Обычный 6 2 2 4 2 3 2" xfId="325"/>
    <cellStyle name="Обычный 6 2 2 4 2 3 2 2" xfId="691"/>
    <cellStyle name="Обычный 6 2 2 4 2 3 3" xfId="496"/>
    <cellStyle name="Обычный 6 2 2 4 2 3 3 2" xfId="692"/>
    <cellStyle name="Обычный 6 2 2 4 2 3 4" xfId="690"/>
    <cellStyle name="Обычный 6 2 2 4 2 4" xfId="323"/>
    <cellStyle name="Обычный 6 2 2 4 2 4 2" xfId="693"/>
    <cellStyle name="Обычный 6 2 2 4 2 5" xfId="494"/>
    <cellStyle name="Обычный 6 2 2 4 2 5 2" xfId="694"/>
    <cellStyle name="Обычный 6 2 2 4 2 6" xfId="686"/>
    <cellStyle name="Обычный 6 2 2 4 3" xfId="154"/>
    <cellStyle name="Обычный 6 2 2 4 3 2" xfId="326"/>
    <cellStyle name="Обычный 6 2 2 4 3 2 2" xfId="696"/>
    <cellStyle name="Обычный 6 2 2 4 3 3" xfId="497"/>
    <cellStyle name="Обычный 6 2 2 4 3 3 2" xfId="697"/>
    <cellStyle name="Обычный 6 2 2 4 3 4" xfId="695"/>
    <cellStyle name="Обычный 6 2 2 4 4" xfId="155"/>
    <cellStyle name="Обычный 6 2 2 4 4 2" xfId="327"/>
    <cellStyle name="Обычный 6 2 2 4 4 2 2" xfId="699"/>
    <cellStyle name="Обычный 6 2 2 4 4 3" xfId="498"/>
    <cellStyle name="Обычный 6 2 2 4 4 3 2" xfId="700"/>
    <cellStyle name="Обычный 6 2 2 4 4 4" xfId="698"/>
    <cellStyle name="Обычный 6 2 2 4 5" xfId="293"/>
    <cellStyle name="Обычный 6 2 2 4 5 2" xfId="701"/>
    <cellStyle name="Обычный 6 2 2 4 6" xfId="464"/>
    <cellStyle name="Обычный 6 2 2 4 6 2" xfId="702"/>
    <cellStyle name="Обычный 6 2 2 4 7" xfId="685"/>
    <cellStyle name="Обычный 6 2 2 5" xfId="156"/>
    <cellStyle name="Обычный 6 2 2 5 2" xfId="157"/>
    <cellStyle name="Обычный 6 2 2 5 2 2" xfId="329"/>
    <cellStyle name="Обычный 6 2 2 5 2 2 2" xfId="705"/>
    <cellStyle name="Обычный 6 2 2 5 2 3" xfId="500"/>
    <cellStyle name="Обычный 6 2 2 5 2 3 2" xfId="706"/>
    <cellStyle name="Обычный 6 2 2 5 2 4" xfId="704"/>
    <cellStyle name="Обычный 6 2 2 5 3" xfId="158"/>
    <cellStyle name="Обычный 6 2 2 5 3 2" xfId="330"/>
    <cellStyle name="Обычный 6 2 2 5 3 2 2" xfId="708"/>
    <cellStyle name="Обычный 6 2 2 5 3 3" xfId="501"/>
    <cellStyle name="Обычный 6 2 2 5 3 3 2" xfId="709"/>
    <cellStyle name="Обычный 6 2 2 5 3 4" xfId="707"/>
    <cellStyle name="Обычный 6 2 2 5 4" xfId="328"/>
    <cellStyle name="Обычный 6 2 2 5 4 2" xfId="710"/>
    <cellStyle name="Обычный 6 2 2 5 5" xfId="499"/>
    <cellStyle name="Обычный 6 2 2 5 5 2" xfId="711"/>
    <cellStyle name="Обычный 6 2 2 5 6" xfId="703"/>
    <cellStyle name="Обычный 6 2 2 6" xfId="159"/>
    <cellStyle name="Обычный 6 2 2 6 2" xfId="331"/>
    <cellStyle name="Обычный 6 2 2 6 2 2" xfId="713"/>
    <cellStyle name="Обычный 6 2 2 6 3" xfId="502"/>
    <cellStyle name="Обычный 6 2 2 6 3 2" xfId="714"/>
    <cellStyle name="Обычный 6 2 2 6 4" xfId="712"/>
    <cellStyle name="Обычный 6 2 2 7" xfId="160"/>
    <cellStyle name="Обычный 6 2 2 7 2" xfId="332"/>
    <cellStyle name="Обычный 6 2 2 7 2 2" xfId="716"/>
    <cellStyle name="Обычный 6 2 2 7 3" xfId="503"/>
    <cellStyle name="Обычный 6 2 2 7 3 2" xfId="717"/>
    <cellStyle name="Обычный 6 2 2 7 4" xfId="715"/>
    <cellStyle name="Обычный 6 2 2 8" xfId="161"/>
    <cellStyle name="Обычный 6 2 2 8 2" xfId="333"/>
    <cellStyle name="Обычный 6 2 2 8 2 2" xfId="719"/>
    <cellStyle name="Обычный 6 2 2 8 3" xfId="504"/>
    <cellStyle name="Обычный 6 2 2 8 3 2" xfId="720"/>
    <cellStyle name="Обычный 6 2 2 8 4" xfId="718"/>
    <cellStyle name="Обычный 6 2 2 9" xfId="110"/>
    <cellStyle name="Обычный 6 2 2 9 2" xfId="721"/>
    <cellStyle name="Обычный 6 2 3" xfId="101"/>
    <cellStyle name="Обычный 6 2 3 10" xfId="285"/>
    <cellStyle name="Обычный 6 2 3 10 2" xfId="723"/>
    <cellStyle name="Обычный 6 2 3 11" xfId="456"/>
    <cellStyle name="Обычный 6 2 3 11 2" xfId="724"/>
    <cellStyle name="Обычный 6 2 3 12" xfId="722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729"/>
    <cellStyle name="Обычный 6 2 3 2 2 2 2 3" xfId="506"/>
    <cellStyle name="Обычный 6 2 3 2 2 2 2 3 2" xfId="730"/>
    <cellStyle name="Обычный 6 2 3 2 2 2 2 4" xfId="728"/>
    <cellStyle name="Обычный 6 2 3 2 2 2 3" xfId="164"/>
    <cellStyle name="Обычный 6 2 3 2 2 2 3 2" xfId="336"/>
    <cellStyle name="Обычный 6 2 3 2 2 2 3 2 2" xfId="732"/>
    <cellStyle name="Обычный 6 2 3 2 2 2 3 3" xfId="507"/>
    <cellStyle name="Обычный 6 2 3 2 2 2 3 3 2" xfId="733"/>
    <cellStyle name="Обычный 6 2 3 2 2 2 3 4" xfId="731"/>
    <cellStyle name="Обычный 6 2 3 2 2 2 4" xfId="334"/>
    <cellStyle name="Обычный 6 2 3 2 2 2 4 2" xfId="734"/>
    <cellStyle name="Обычный 6 2 3 2 2 2 5" xfId="505"/>
    <cellStyle name="Обычный 6 2 3 2 2 2 5 2" xfId="735"/>
    <cellStyle name="Обычный 6 2 3 2 2 2 6" xfId="727"/>
    <cellStyle name="Обычный 6 2 3 2 2 3" xfId="165"/>
    <cellStyle name="Обычный 6 2 3 2 2 3 2" xfId="337"/>
    <cellStyle name="Обычный 6 2 3 2 2 3 2 2" xfId="737"/>
    <cellStyle name="Обычный 6 2 3 2 2 3 3" xfId="508"/>
    <cellStyle name="Обычный 6 2 3 2 2 3 3 2" xfId="738"/>
    <cellStyle name="Обычный 6 2 3 2 2 3 4" xfId="736"/>
    <cellStyle name="Обычный 6 2 3 2 2 4" xfId="166"/>
    <cellStyle name="Обычный 6 2 3 2 2 4 2" xfId="338"/>
    <cellStyle name="Обычный 6 2 3 2 2 4 2 2" xfId="740"/>
    <cellStyle name="Обычный 6 2 3 2 2 4 3" xfId="509"/>
    <cellStyle name="Обычный 6 2 3 2 2 4 3 2" xfId="741"/>
    <cellStyle name="Обычный 6 2 3 2 2 4 4" xfId="739"/>
    <cellStyle name="Обычный 6 2 3 2 2 5" xfId="304"/>
    <cellStyle name="Обычный 6 2 3 2 2 5 2" xfId="742"/>
    <cellStyle name="Обычный 6 2 3 2 2 6" xfId="475"/>
    <cellStyle name="Обычный 6 2 3 2 2 6 2" xfId="743"/>
    <cellStyle name="Обычный 6 2 3 2 2 7" xfId="726"/>
    <cellStyle name="Обычный 6 2 3 2 3" xfId="134"/>
    <cellStyle name="Обычный 6 2 3 2 3 2" xfId="167"/>
    <cellStyle name="Обычный 6 2 3 2 3 2 2" xfId="339"/>
    <cellStyle name="Обычный 6 2 3 2 3 2 2 2" xfId="746"/>
    <cellStyle name="Обычный 6 2 3 2 3 2 3" xfId="510"/>
    <cellStyle name="Обычный 6 2 3 2 3 2 3 2" xfId="747"/>
    <cellStyle name="Обычный 6 2 3 2 3 2 4" xfId="745"/>
    <cellStyle name="Обычный 6 2 3 2 3 3" xfId="168"/>
    <cellStyle name="Обычный 6 2 3 2 3 3 2" xfId="340"/>
    <cellStyle name="Обычный 6 2 3 2 3 3 2 2" xfId="749"/>
    <cellStyle name="Обычный 6 2 3 2 3 3 3" xfId="511"/>
    <cellStyle name="Обычный 6 2 3 2 3 3 3 2" xfId="750"/>
    <cellStyle name="Обычный 6 2 3 2 3 3 4" xfId="748"/>
    <cellStyle name="Обычный 6 2 3 2 3 4" xfId="306"/>
    <cellStyle name="Обычный 6 2 3 2 3 4 2" xfId="751"/>
    <cellStyle name="Обычный 6 2 3 2 3 5" xfId="477"/>
    <cellStyle name="Обычный 6 2 3 2 3 5 2" xfId="752"/>
    <cellStyle name="Обычный 6 2 3 2 3 6" xfId="744"/>
    <cellStyle name="Обычный 6 2 3 2 4" xfId="169"/>
    <cellStyle name="Обычный 6 2 3 2 4 2" xfId="341"/>
    <cellStyle name="Обычный 6 2 3 2 4 2 2" xfId="754"/>
    <cellStyle name="Обычный 6 2 3 2 4 3" xfId="512"/>
    <cellStyle name="Обычный 6 2 3 2 4 3 2" xfId="755"/>
    <cellStyle name="Обычный 6 2 3 2 4 4" xfId="753"/>
    <cellStyle name="Обычный 6 2 3 2 5" xfId="170"/>
    <cellStyle name="Обычный 6 2 3 2 5 2" xfId="342"/>
    <cellStyle name="Обычный 6 2 3 2 5 2 2" xfId="757"/>
    <cellStyle name="Обычный 6 2 3 2 5 3" xfId="513"/>
    <cellStyle name="Обычный 6 2 3 2 5 3 2" xfId="758"/>
    <cellStyle name="Обычный 6 2 3 2 5 4" xfId="756"/>
    <cellStyle name="Обычный 6 2 3 2 6" xfId="287"/>
    <cellStyle name="Обычный 6 2 3 2 6 2" xfId="759"/>
    <cellStyle name="Обычный 6 2 3 2 7" xfId="458"/>
    <cellStyle name="Обычный 6 2 3 2 7 2" xfId="760"/>
    <cellStyle name="Обычный 6 2 3 2 8" xfId="725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764"/>
    <cellStyle name="Обычный 6 2 3 3 2 2 3" xfId="515"/>
    <cellStyle name="Обычный 6 2 3 3 2 2 3 2" xfId="765"/>
    <cellStyle name="Обычный 6 2 3 3 2 2 4" xfId="763"/>
    <cellStyle name="Обычный 6 2 3 3 2 3" xfId="173"/>
    <cellStyle name="Обычный 6 2 3 3 2 3 2" xfId="345"/>
    <cellStyle name="Обычный 6 2 3 3 2 3 2 2" xfId="767"/>
    <cellStyle name="Обычный 6 2 3 3 2 3 3" xfId="516"/>
    <cellStyle name="Обычный 6 2 3 3 2 3 3 2" xfId="768"/>
    <cellStyle name="Обычный 6 2 3 3 2 3 4" xfId="766"/>
    <cellStyle name="Обычный 6 2 3 3 2 4" xfId="343"/>
    <cellStyle name="Обычный 6 2 3 3 2 4 2" xfId="769"/>
    <cellStyle name="Обычный 6 2 3 3 2 5" xfId="514"/>
    <cellStyle name="Обычный 6 2 3 3 2 5 2" xfId="770"/>
    <cellStyle name="Обычный 6 2 3 3 2 6" xfId="762"/>
    <cellStyle name="Обычный 6 2 3 3 3" xfId="174"/>
    <cellStyle name="Обычный 6 2 3 3 3 2" xfId="346"/>
    <cellStyle name="Обычный 6 2 3 3 3 2 2" xfId="772"/>
    <cellStyle name="Обычный 6 2 3 3 3 3" xfId="517"/>
    <cellStyle name="Обычный 6 2 3 3 3 3 2" xfId="773"/>
    <cellStyle name="Обычный 6 2 3 3 3 4" xfId="771"/>
    <cellStyle name="Обычный 6 2 3 3 4" xfId="175"/>
    <cellStyle name="Обычный 6 2 3 3 4 2" xfId="347"/>
    <cellStyle name="Обычный 6 2 3 3 4 2 2" xfId="775"/>
    <cellStyle name="Обычный 6 2 3 3 4 3" xfId="518"/>
    <cellStyle name="Обычный 6 2 3 3 4 3 2" xfId="776"/>
    <cellStyle name="Обычный 6 2 3 3 4 4" xfId="774"/>
    <cellStyle name="Обычный 6 2 3 3 5" xfId="302"/>
    <cellStyle name="Обычный 6 2 3 3 5 2" xfId="777"/>
    <cellStyle name="Обычный 6 2 3 3 6" xfId="473"/>
    <cellStyle name="Обычный 6 2 3 3 6 2" xfId="778"/>
    <cellStyle name="Обычный 6 2 3 3 7" xfId="761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782"/>
    <cellStyle name="Обычный 6 2 3 4 2 2 3" xfId="520"/>
    <cellStyle name="Обычный 6 2 3 4 2 2 3 2" xfId="783"/>
    <cellStyle name="Обычный 6 2 3 4 2 2 4" xfId="781"/>
    <cellStyle name="Обычный 6 2 3 4 2 3" xfId="178"/>
    <cellStyle name="Обычный 6 2 3 4 2 3 2" xfId="350"/>
    <cellStyle name="Обычный 6 2 3 4 2 3 2 2" xfId="785"/>
    <cellStyle name="Обычный 6 2 3 4 2 3 3" xfId="521"/>
    <cellStyle name="Обычный 6 2 3 4 2 3 3 2" xfId="786"/>
    <cellStyle name="Обычный 6 2 3 4 2 3 4" xfId="784"/>
    <cellStyle name="Обычный 6 2 3 4 2 4" xfId="348"/>
    <cellStyle name="Обычный 6 2 3 4 2 4 2" xfId="787"/>
    <cellStyle name="Обычный 6 2 3 4 2 5" xfId="519"/>
    <cellStyle name="Обычный 6 2 3 4 2 5 2" xfId="788"/>
    <cellStyle name="Обычный 6 2 3 4 2 6" xfId="780"/>
    <cellStyle name="Обычный 6 2 3 4 3" xfId="179"/>
    <cellStyle name="Обычный 6 2 3 4 3 2" xfId="351"/>
    <cellStyle name="Обычный 6 2 3 4 3 2 2" xfId="790"/>
    <cellStyle name="Обычный 6 2 3 4 3 3" xfId="522"/>
    <cellStyle name="Обычный 6 2 3 4 3 3 2" xfId="791"/>
    <cellStyle name="Обычный 6 2 3 4 3 4" xfId="789"/>
    <cellStyle name="Обычный 6 2 3 4 4" xfId="180"/>
    <cellStyle name="Обычный 6 2 3 4 4 2" xfId="352"/>
    <cellStyle name="Обычный 6 2 3 4 4 2 2" xfId="793"/>
    <cellStyle name="Обычный 6 2 3 4 4 3" xfId="523"/>
    <cellStyle name="Обычный 6 2 3 4 4 3 2" xfId="794"/>
    <cellStyle name="Обычный 6 2 3 4 4 4" xfId="792"/>
    <cellStyle name="Обычный 6 2 3 4 5" xfId="295"/>
    <cellStyle name="Обычный 6 2 3 4 5 2" xfId="795"/>
    <cellStyle name="Обычный 6 2 3 4 6" xfId="466"/>
    <cellStyle name="Обычный 6 2 3 4 6 2" xfId="796"/>
    <cellStyle name="Обычный 6 2 3 4 7" xfId="779"/>
    <cellStyle name="Обычный 6 2 3 5" xfId="181"/>
    <cellStyle name="Обычный 6 2 3 5 2" xfId="182"/>
    <cellStyle name="Обычный 6 2 3 5 2 2" xfId="354"/>
    <cellStyle name="Обычный 6 2 3 5 2 2 2" xfId="799"/>
    <cellStyle name="Обычный 6 2 3 5 2 3" xfId="525"/>
    <cellStyle name="Обычный 6 2 3 5 2 3 2" xfId="800"/>
    <cellStyle name="Обычный 6 2 3 5 2 4" xfId="798"/>
    <cellStyle name="Обычный 6 2 3 5 3" xfId="183"/>
    <cellStyle name="Обычный 6 2 3 5 3 2" xfId="355"/>
    <cellStyle name="Обычный 6 2 3 5 3 2 2" xfId="802"/>
    <cellStyle name="Обычный 6 2 3 5 3 3" xfId="526"/>
    <cellStyle name="Обычный 6 2 3 5 3 3 2" xfId="803"/>
    <cellStyle name="Обычный 6 2 3 5 3 4" xfId="801"/>
    <cellStyle name="Обычный 6 2 3 5 4" xfId="353"/>
    <cellStyle name="Обычный 6 2 3 5 4 2" xfId="804"/>
    <cellStyle name="Обычный 6 2 3 5 5" xfId="524"/>
    <cellStyle name="Обычный 6 2 3 5 5 2" xfId="805"/>
    <cellStyle name="Обычный 6 2 3 5 6" xfId="797"/>
    <cellStyle name="Обычный 6 2 3 6" xfId="184"/>
    <cellStyle name="Обычный 6 2 3 6 2" xfId="356"/>
    <cellStyle name="Обычный 6 2 3 6 2 2" xfId="807"/>
    <cellStyle name="Обычный 6 2 3 6 3" xfId="527"/>
    <cellStyle name="Обычный 6 2 3 6 3 2" xfId="808"/>
    <cellStyle name="Обычный 6 2 3 6 4" xfId="806"/>
    <cellStyle name="Обычный 6 2 3 7" xfId="185"/>
    <cellStyle name="Обычный 6 2 3 7 2" xfId="357"/>
    <cellStyle name="Обычный 6 2 3 7 2 2" xfId="810"/>
    <cellStyle name="Обычный 6 2 3 7 3" xfId="528"/>
    <cellStyle name="Обычный 6 2 3 7 3 2" xfId="811"/>
    <cellStyle name="Обычный 6 2 3 7 4" xfId="809"/>
    <cellStyle name="Обычный 6 2 3 8" xfId="186"/>
    <cellStyle name="Обычный 6 2 3 8 2" xfId="358"/>
    <cellStyle name="Обычный 6 2 3 8 2 2" xfId="813"/>
    <cellStyle name="Обычный 6 2 3 8 3" xfId="529"/>
    <cellStyle name="Обычный 6 2 3 8 3 2" xfId="814"/>
    <cellStyle name="Обычный 6 2 3 8 4" xfId="812"/>
    <cellStyle name="Обычный 6 2 3 9" xfId="112"/>
    <cellStyle name="Обычный 6 2 3 9 2" xfId="81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19"/>
    <cellStyle name="Обычный 6 2 4 2 2 3" xfId="531"/>
    <cellStyle name="Обычный 6 2 4 2 2 3 2" xfId="820"/>
    <cellStyle name="Обычный 6 2 4 2 2 4" xfId="818"/>
    <cellStyle name="Обычный 6 2 4 2 3" xfId="189"/>
    <cellStyle name="Обычный 6 2 4 2 3 2" xfId="361"/>
    <cellStyle name="Обычный 6 2 4 2 3 2 2" xfId="822"/>
    <cellStyle name="Обычный 6 2 4 2 3 3" xfId="532"/>
    <cellStyle name="Обычный 6 2 4 2 3 3 2" xfId="823"/>
    <cellStyle name="Обычный 6 2 4 2 3 4" xfId="821"/>
    <cellStyle name="Обычный 6 2 4 2 4" xfId="359"/>
    <cellStyle name="Обычный 6 2 4 2 4 2" xfId="824"/>
    <cellStyle name="Обычный 6 2 4 2 5" xfId="530"/>
    <cellStyle name="Обычный 6 2 4 2 5 2" xfId="825"/>
    <cellStyle name="Обычный 6 2 4 2 6" xfId="817"/>
    <cellStyle name="Обычный 6 2 4 3" xfId="190"/>
    <cellStyle name="Обычный 6 2 4 3 2" xfId="362"/>
    <cellStyle name="Обычный 6 2 4 3 2 2" xfId="827"/>
    <cellStyle name="Обычный 6 2 4 3 3" xfId="533"/>
    <cellStyle name="Обычный 6 2 4 3 3 2" xfId="828"/>
    <cellStyle name="Обычный 6 2 4 3 4" xfId="826"/>
    <cellStyle name="Обычный 6 2 4 4" xfId="191"/>
    <cellStyle name="Обычный 6 2 4 4 2" xfId="363"/>
    <cellStyle name="Обычный 6 2 4 4 2 2" xfId="830"/>
    <cellStyle name="Обычный 6 2 4 4 3" xfId="534"/>
    <cellStyle name="Обычный 6 2 4 4 3 2" xfId="831"/>
    <cellStyle name="Обычный 6 2 4 4 4" xfId="829"/>
    <cellStyle name="Обычный 6 2 4 5" xfId="299"/>
    <cellStyle name="Обычный 6 2 4 5 2" xfId="832"/>
    <cellStyle name="Обычный 6 2 4 6" xfId="470"/>
    <cellStyle name="Обычный 6 2 4 6 2" xfId="833"/>
    <cellStyle name="Обычный 6 2 4 7" xfId="816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37"/>
    <cellStyle name="Обычный 6 2 5 2 2 3" xfId="536"/>
    <cellStyle name="Обычный 6 2 5 2 2 3 2" xfId="838"/>
    <cellStyle name="Обычный 6 2 5 2 2 4" xfId="836"/>
    <cellStyle name="Обычный 6 2 5 2 3" xfId="194"/>
    <cellStyle name="Обычный 6 2 5 2 3 2" xfId="366"/>
    <cellStyle name="Обычный 6 2 5 2 3 2 2" xfId="840"/>
    <cellStyle name="Обычный 6 2 5 2 3 3" xfId="537"/>
    <cellStyle name="Обычный 6 2 5 2 3 3 2" xfId="841"/>
    <cellStyle name="Обычный 6 2 5 2 3 4" xfId="839"/>
    <cellStyle name="Обычный 6 2 5 2 4" xfId="364"/>
    <cellStyle name="Обычный 6 2 5 2 4 2" xfId="842"/>
    <cellStyle name="Обычный 6 2 5 2 5" xfId="535"/>
    <cellStyle name="Обычный 6 2 5 2 5 2" xfId="843"/>
    <cellStyle name="Обычный 6 2 5 2 6" xfId="835"/>
    <cellStyle name="Обычный 6 2 5 3" xfId="195"/>
    <cellStyle name="Обычный 6 2 5 3 2" xfId="367"/>
    <cellStyle name="Обычный 6 2 5 3 2 2" xfId="845"/>
    <cellStyle name="Обычный 6 2 5 3 3" xfId="538"/>
    <cellStyle name="Обычный 6 2 5 3 3 2" xfId="846"/>
    <cellStyle name="Обычный 6 2 5 3 4" xfId="844"/>
    <cellStyle name="Обычный 6 2 5 4" xfId="196"/>
    <cellStyle name="Обычный 6 2 5 4 2" xfId="368"/>
    <cellStyle name="Обычный 6 2 5 4 2 2" xfId="848"/>
    <cellStyle name="Обычный 6 2 5 4 3" xfId="539"/>
    <cellStyle name="Обычный 6 2 5 4 3 2" xfId="849"/>
    <cellStyle name="Обычный 6 2 5 4 4" xfId="847"/>
    <cellStyle name="Обычный 6 2 5 5" xfId="292"/>
    <cellStyle name="Обычный 6 2 5 5 2" xfId="850"/>
    <cellStyle name="Обычный 6 2 5 6" xfId="463"/>
    <cellStyle name="Обычный 6 2 5 6 2" xfId="851"/>
    <cellStyle name="Обычный 6 2 5 7" xfId="834"/>
    <cellStyle name="Обычный 6 2 6" xfId="197"/>
    <cellStyle name="Обычный 6 2 6 2" xfId="198"/>
    <cellStyle name="Обычный 6 2 6 2 2" xfId="370"/>
    <cellStyle name="Обычный 6 2 6 2 2 2" xfId="854"/>
    <cellStyle name="Обычный 6 2 6 2 3" xfId="541"/>
    <cellStyle name="Обычный 6 2 6 2 3 2" xfId="855"/>
    <cellStyle name="Обычный 6 2 6 2 4" xfId="853"/>
    <cellStyle name="Обычный 6 2 6 3" xfId="199"/>
    <cellStyle name="Обычный 6 2 6 3 2" xfId="371"/>
    <cellStyle name="Обычный 6 2 6 3 2 2" xfId="857"/>
    <cellStyle name="Обычный 6 2 6 3 3" xfId="542"/>
    <cellStyle name="Обычный 6 2 6 3 3 2" xfId="858"/>
    <cellStyle name="Обычный 6 2 6 3 4" xfId="856"/>
    <cellStyle name="Обычный 6 2 6 4" xfId="369"/>
    <cellStyle name="Обычный 6 2 6 4 2" xfId="859"/>
    <cellStyle name="Обычный 6 2 6 5" xfId="540"/>
    <cellStyle name="Обычный 6 2 6 5 2" xfId="860"/>
    <cellStyle name="Обычный 6 2 6 6" xfId="852"/>
    <cellStyle name="Обычный 6 2 7" xfId="200"/>
    <cellStyle name="Обычный 6 2 7 2" xfId="372"/>
    <cellStyle name="Обычный 6 2 7 2 2" xfId="862"/>
    <cellStyle name="Обычный 6 2 7 3" xfId="543"/>
    <cellStyle name="Обычный 6 2 7 3 2" xfId="863"/>
    <cellStyle name="Обычный 6 2 7 4" xfId="861"/>
    <cellStyle name="Обычный 6 2 8" xfId="201"/>
    <cellStyle name="Обычный 6 2 8 2" xfId="373"/>
    <cellStyle name="Обычный 6 2 8 2 2" xfId="865"/>
    <cellStyle name="Обычный 6 2 8 3" xfId="544"/>
    <cellStyle name="Обычный 6 2 8 3 2" xfId="866"/>
    <cellStyle name="Обычный 6 2 8 4" xfId="864"/>
    <cellStyle name="Обычный 6 2 9" xfId="202"/>
    <cellStyle name="Обычный 6 2 9 2" xfId="374"/>
    <cellStyle name="Обычный 6 2 9 2 2" xfId="868"/>
    <cellStyle name="Обычный 6 2 9 3" xfId="545"/>
    <cellStyle name="Обычный 6 2 9 3 2" xfId="869"/>
    <cellStyle name="Обычный 6 2 9 4" xfId="867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73"/>
    <cellStyle name="Обычный 6 3 2 2 3" xfId="547"/>
    <cellStyle name="Обычный 6 3 2 2 3 2" xfId="874"/>
    <cellStyle name="Обычный 6 3 2 2 4" xfId="872"/>
    <cellStyle name="Обычный 6 3 2 3" xfId="205"/>
    <cellStyle name="Обычный 6 3 2 3 2" xfId="377"/>
    <cellStyle name="Обычный 6 3 2 3 2 2" xfId="876"/>
    <cellStyle name="Обычный 6 3 2 3 3" xfId="548"/>
    <cellStyle name="Обычный 6 3 2 3 3 2" xfId="877"/>
    <cellStyle name="Обычный 6 3 2 3 4" xfId="875"/>
    <cellStyle name="Обычный 6 3 2 4" xfId="375"/>
    <cellStyle name="Обычный 6 3 2 4 2" xfId="878"/>
    <cellStyle name="Обычный 6 3 2 5" xfId="546"/>
    <cellStyle name="Обычный 6 3 2 5 2" xfId="879"/>
    <cellStyle name="Обычный 6 3 2 6" xfId="871"/>
    <cellStyle name="Обычный 6 3 3" xfId="206"/>
    <cellStyle name="Обычный 6 3 3 2" xfId="378"/>
    <cellStyle name="Обычный 6 3 3 2 2" xfId="881"/>
    <cellStyle name="Обычный 6 3 3 3" xfId="549"/>
    <cellStyle name="Обычный 6 3 3 3 2" xfId="882"/>
    <cellStyle name="Обычный 6 3 3 4" xfId="880"/>
    <cellStyle name="Обычный 6 3 4" xfId="207"/>
    <cellStyle name="Обычный 6 3 4 2" xfId="379"/>
    <cellStyle name="Обычный 6 3 4 2 2" xfId="884"/>
    <cellStyle name="Обычный 6 3 4 3" xfId="550"/>
    <cellStyle name="Обычный 6 3 4 3 2" xfId="885"/>
    <cellStyle name="Обычный 6 3 4 4" xfId="883"/>
    <cellStyle name="Обычный 6 3 5" xfId="296"/>
    <cellStyle name="Обычный 6 3 5 2" xfId="886"/>
    <cellStyle name="Обычный 6 3 6" xfId="467"/>
    <cellStyle name="Обычный 6 3 6 2" xfId="887"/>
    <cellStyle name="Обычный 6 3 7" xfId="870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891"/>
    <cellStyle name="Обычный 6 4 2 2 3" xfId="552"/>
    <cellStyle name="Обычный 6 4 2 2 3 2" xfId="892"/>
    <cellStyle name="Обычный 6 4 2 2 4" xfId="890"/>
    <cellStyle name="Обычный 6 4 2 3" xfId="210"/>
    <cellStyle name="Обычный 6 4 2 3 2" xfId="382"/>
    <cellStyle name="Обычный 6 4 2 3 2 2" xfId="894"/>
    <cellStyle name="Обычный 6 4 2 3 3" xfId="553"/>
    <cellStyle name="Обычный 6 4 2 3 3 2" xfId="895"/>
    <cellStyle name="Обычный 6 4 2 3 4" xfId="893"/>
    <cellStyle name="Обычный 6 4 2 4" xfId="380"/>
    <cellStyle name="Обычный 6 4 2 4 2" xfId="896"/>
    <cellStyle name="Обычный 6 4 2 5" xfId="551"/>
    <cellStyle name="Обычный 6 4 2 5 2" xfId="897"/>
    <cellStyle name="Обычный 6 4 2 6" xfId="889"/>
    <cellStyle name="Обычный 6 4 3" xfId="211"/>
    <cellStyle name="Обычный 6 4 3 2" xfId="383"/>
    <cellStyle name="Обычный 6 4 3 2 2" xfId="899"/>
    <cellStyle name="Обычный 6 4 3 3" xfId="554"/>
    <cellStyle name="Обычный 6 4 3 3 2" xfId="900"/>
    <cellStyle name="Обычный 6 4 3 4" xfId="898"/>
    <cellStyle name="Обычный 6 4 4" xfId="212"/>
    <cellStyle name="Обычный 6 4 4 2" xfId="384"/>
    <cellStyle name="Обычный 6 4 4 2 2" xfId="902"/>
    <cellStyle name="Обычный 6 4 4 3" xfId="555"/>
    <cellStyle name="Обычный 6 4 4 3 2" xfId="903"/>
    <cellStyle name="Обычный 6 4 4 4" xfId="901"/>
    <cellStyle name="Обычный 6 4 5" xfId="289"/>
    <cellStyle name="Обычный 6 4 5 2" xfId="904"/>
    <cellStyle name="Обычный 6 4 6" xfId="460"/>
    <cellStyle name="Обычный 6 4 6 2" xfId="905"/>
    <cellStyle name="Обычный 6 4 7" xfId="888"/>
    <cellStyle name="Обычный 6 5" xfId="213"/>
    <cellStyle name="Обычный 6 5 2" xfId="214"/>
    <cellStyle name="Обычный 6 5 2 2" xfId="386"/>
    <cellStyle name="Обычный 6 5 2 2 2" xfId="908"/>
    <cellStyle name="Обычный 6 5 2 3" xfId="557"/>
    <cellStyle name="Обычный 6 5 2 3 2" xfId="909"/>
    <cellStyle name="Обычный 6 5 2 4" xfId="907"/>
    <cellStyle name="Обычный 6 5 3" xfId="215"/>
    <cellStyle name="Обычный 6 5 3 2" xfId="387"/>
    <cellStyle name="Обычный 6 5 3 2 2" xfId="911"/>
    <cellStyle name="Обычный 6 5 3 3" xfId="558"/>
    <cellStyle name="Обычный 6 5 3 3 2" xfId="912"/>
    <cellStyle name="Обычный 6 5 3 4" xfId="910"/>
    <cellStyle name="Обычный 6 5 4" xfId="385"/>
    <cellStyle name="Обычный 6 5 4 2" xfId="913"/>
    <cellStyle name="Обычный 6 5 5" xfId="556"/>
    <cellStyle name="Обычный 6 5 5 2" xfId="914"/>
    <cellStyle name="Обычный 6 5 6" xfId="906"/>
    <cellStyle name="Обычный 6 6" xfId="216"/>
    <cellStyle name="Обычный 6 6 2" xfId="388"/>
    <cellStyle name="Обычный 6 6 2 2" xfId="916"/>
    <cellStyle name="Обычный 6 6 3" xfId="559"/>
    <cellStyle name="Обычный 6 6 3 2" xfId="917"/>
    <cellStyle name="Обычный 6 6 4" xfId="915"/>
    <cellStyle name="Обычный 6 7" xfId="217"/>
    <cellStyle name="Обычный 6 7 2" xfId="389"/>
    <cellStyle name="Обычный 6 7 2 2" xfId="919"/>
    <cellStyle name="Обычный 6 7 3" xfId="560"/>
    <cellStyle name="Обычный 6 7 3 2" xfId="920"/>
    <cellStyle name="Обычный 6 7 4" xfId="918"/>
    <cellStyle name="Обычный 6 8" xfId="218"/>
    <cellStyle name="Обычный 6 8 2" xfId="390"/>
    <cellStyle name="Обычный 6 8 2 2" xfId="922"/>
    <cellStyle name="Обычный 6 8 3" xfId="561"/>
    <cellStyle name="Обычный 6 8 3 2" xfId="923"/>
    <cellStyle name="Обычный 6 8 4" xfId="921"/>
    <cellStyle name="Обычный 6 9" xfId="106"/>
    <cellStyle name="Обычный 6 9 2" xfId="924"/>
    <cellStyle name="Обычный 7" xfId="54"/>
    <cellStyle name="Обычный 7 2" xfId="58"/>
    <cellStyle name="Обычный 7 2 10" xfId="455"/>
    <cellStyle name="Обычный 7 2 10 2" xfId="926"/>
    <cellStyle name="Обычный 7 2 11" xfId="92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30"/>
    <cellStyle name="Обычный 7 2 2 2 2 3" xfId="563"/>
    <cellStyle name="Обычный 7 2 2 2 2 3 2" xfId="931"/>
    <cellStyle name="Обычный 7 2 2 2 2 4" xfId="929"/>
    <cellStyle name="Обычный 7 2 2 2 3" xfId="221"/>
    <cellStyle name="Обычный 7 2 2 2 3 2" xfId="393"/>
    <cellStyle name="Обычный 7 2 2 2 3 2 2" xfId="933"/>
    <cellStyle name="Обычный 7 2 2 2 3 3" xfId="564"/>
    <cellStyle name="Обычный 7 2 2 2 3 3 2" xfId="934"/>
    <cellStyle name="Обычный 7 2 2 2 3 4" xfId="932"/>
    <cellStyle name="Обычный 7 2 2 2 4" xfId="391"/>
    <cellStyle name="Обычный 7 2 2 2 4 2" xfId="935"/>
    <cellStyle name="Обычный 7 2 2 2 5" xfId="562"/>
    <cellStyle name="Обычный 7 2 2 2 5 2" xfId="936"/>
    <cellStyle name="Обычный 7 2 2 2 6" xfId="928"/>
    <cellStyle name="Обычный 7 2 2 3" xfId="222"/>
    <cellStyle name="Обычный 7 2 2 3 2" xfId="394"/>
    <cellStyle name="Обычный 7 2 2 3 2 2" xfId="938"/>
    <cellStyle name="Обычный 7 2 2 3 3" xfId="565"/>
    <cellStyle name="Обычный 7 2 2 3 3 2" xfId="939"/>
    <cellStyle name="Обычный 7 2 2 3 4" xfId="937"/>
    <cellStyle name="Обычный 7 2 2 4" xfId="223"/>
    <cellStyle name="Обычный 7 2 2 4 2" xfId="395"/>
    <cellStyle name="Обычный 7 2 2 4 2 2" xfId="941"/>
    <cellStyle name="Обычный 7 2 2 4 3" xfId="566"/>
    <cellStyle name="Обычный 7 2 2 4 3 2" xfId="942"/>
    <cellStyle name="Обычный 7 2 2 4 4" xfId="940"/>
    <cellStyle name="Обычный 7 2 2 5" xfId="301"/>
    <cellStyle name="Обычный 7 2 2 5 2" xfId="943"/>
    <cellStyle name="Обычный 7 2 2 6" xfId="472"/>
    <cellStyle name="Обычный 7 2 2 6 2" xfId="944"/>
    <cellStyle name="Обычный 7 2 2 7" xfId="927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48"/>
    <cellStyle name="Обычный 7 2 3 2 2 3" xfId="568"/>
    <cellStyle name="Обычный 7 2 3 2 2 3 2" xfId="949"/>
    <cellStyle name="Обычный 7 2 3 2 2 4" xfId="947"/>
    <cellStyle name="Обычный 7 2 3 2 3" xfId="226"/>
    <cellStyle name="Обычный 7 2 3 2 3 2" xfId="398"/>
    <cellStyle name="Обычный 7 2 3 2 3 2 2" xfId="951"/>
    <cellStyle name="Обычный 7 2 3 2 3 3" xfId="569"/>
    <cellStyle name="Обычный 7 2 3 2 3 3 2" xfId="952"/>
    <cellStyle name="Обычный 7 2 3 2 3 4" xfId="950"/>
    <cellStyle name="Обычный 7 2 3 2 4" xfId="396"/>
    <cellStyle name="Обычный 7 2 3 2 4 2" xfId="953"/>
    <cellStyle name="Обычный 7 2 3 2 5" xfId="567"/>
    <cellStyle name="Обычный 7 2 3 2 5 2" xfId="954"/>
    <cellStyle name="Обычный 7 2 3 2 6" xfId="946"/>
    <cellStyle name="Обычный 7 2 3 3" xfId="227"/>
    <cellStyle name="Обычный 7 2 3 3 2" xfId="399"/>
    <cellStyle name="Обычный 7 2 3 3 2 2" xfId="956"/>
    <cellStyle name="Обычный 7 2 3 3 3" xfId="570"/>
    <cellStyle name="Обычный 7 2 3 3 3 2" xfId="957"/>
    <cellStyle name="Обычный 7 2 3 3 4" xfId="955"/>
    <cellStyle name="Обычный 7 2 3 4" xfId="228"/>
    <cellStyle name="Обычный 7 2 3 4 2" xfId="400"/>
    <cellStyle name="Обычный 7 2 3 4 2 2" xfId="959"/>
    <cellStyle name="Обычный 7 2 3 4 3" xfId="571"/>
    <cellStyle name="Обычный 7 2 3 4 3 2" xfId="960"/>
    <cellStyle name="Обычный 7 2 3 4 4" xfId="958"/>
    <cellStyle name="Обычный 7 2 3 5" xfId="294"/>
    <cellStyle name="Обычный 7 2 3 5 2" xfId="961"/>
    <cellStyle name="Обычный 7 2 3 6" xfId="465"/>
    <cellStyle name="Обычный 7 2 3 6 2" xfId="962"/>
    <cellStyle name="Обычный 7 2 3 7" xfId="945"/>
    <cellStyle name="Обычный 7 2 4" xfId="229"/>
    <cellStyle name="Обычный 7 2 4 2" xfId="230"/>
    <cellStyle name="Обычный 7 2 4 2 2" xfId="402"/>
    <cellStyle name="Обычный 7 2 4 2 2 2" xfId="965"/>
    <cellStyle name="Обычный 7 2 4 2 3" xfId="573"/>
    <cellStyle name="Обычный 7 2 4 2 3 2" xfId="966"/>
    <cellStyle name="Обычный 7 2 4 2 4" xfId="964"/>
    <cellStyle name="Обычный 7 2 4 3" xfId="231"/>
    <cellStyle name="Обычный 7 2 4 3 2" xfId="403"/>
    <cellStyle name="Обычный 7 2 4 3 2 2" xfId="968"/>
    <cellStyle name="Обычный 7 2 4 3 3" xfId="574"/>
    <cellStyle name="Обычный 7 2 4 3 3 2" xfId="969"/>
    <cellStyle name="Обычный 7 2 4 3 4" xfId="967"/>
    <cellStyle name="Обычный 7 2 4 4" xfId="401"/>
    <cellStyle name="Обычный 7 2 4 4 2" xfId="970"/>
    <cellStyle name="Обычный 7 2 4 5" xfId="572"/>
    <cellStyle name="Обычный 7 2 4 5 2" xfId="971"/>
    <cellStyle name="Обычный 7 2 4 6" xfId="963"/>
    <cellStyle name="Обычный 7 2 5" xfId="232"/>
    <cellStyle name="Обычный 7 2 5 2" xfId="404"/>
    <cellStyle name="Обычный 7 2 5 2 2" xfId="973"/>
    <cellStyle name="Обычный 7 2 5 3" xfId="575"/>
    <cellStyle name="Обычный 7 2 5 3 2" xfId="974"/>
    <cellStyle name="Обычный 7 2 5 4" xfId="972"/>
    <cellStyle name="Обычный 7 2 6" xfId="233"/>
    <cellStyle name="Обычный 7 2 6 2" xfId="405"/>
    <cellStyle name="Обычный 7 2 6 2 2" xfId="976"/>
    <cellStyle name="Обычный 7 2 6 3" xfId="576"/>
    <cellStyle name="Обычный 7 2 6 3 2" xfId="977"/>
    <cellStyle name="Обычный 7 2 6 4" xfId="975"/>
    <cellStyle name="Обычный 7 2 7" xfId="234"/>
    <cellStyle name="Обычный 7 2 7 2" xfId="406"/>
    <cellStyle name="Обычный 7 2 7 2 2" xfId="979"/>
    <cellStyle name="Обычный 7 2 7 3" xfId="577"/>
    <cellStyle name="Обычный 7 2 7 3 2" xfId="980"/>
    <cellStyle name="Обычный 7 2 7 4" xfId="978"/>
    <cellStyle name="Обычный 7 2 8" xfId="111"/>
    <cellStyle name="Обычный 7 2 8 2" xfId="981"/>
    <cellStyle name="Обычный 7 2 9" xfId="284"/>
    <cellStyle name="Обычный 7 2 9 2" xfId="982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87"/>
    <cellStyle name="Обычный 9 2 2 2 3" xfId="579"/>
    <cellStyle name="Обычный 9 2 2 2 3 2" xfId="988"/>
    <cellStyle name="Обычный 9 2 2 2 4" xfId="986"/>
    <cellStyle name="Обычный 9 2 2 3" xfId="237"/>
    <cellStyle name="Обычный 9 2 2 3 2" xfId="409"/>
    <cellStyle name="Обычный 9 2 2 3 2 2" xfId="990"/>
    <cellStyle name="Обычный 9 2 2 3 3" xfId="580"/>
    <cellStyle name="Обычный 9 2 2 3 3 2" xfId="991"/>
    <cellStyle name="Обычный 9 2 2 3 4" xfId="989"/>
    <cellStyle name="Обычный 9 2 2 4" xfId="238"/>
    <cellStyle name="Обычный 9 2 2 4 2" xfId="410"/>
    <cellStyle name="Обычный 9 2 2 4 2 2" xfId="993"/>
    <cellStyle name="Обычный 9 2 2 4 3" xfId="581"/>
    <cellStyle name="Обычный 9 2 2 4 3 2" xfId="994"/>
    <cellStyle name="Обычный 9 2 2 4 4" xfId="992"/>
    <cellStyle name="Обычный 9 2 2 5" xfId="407"/>
    <cellStyle name="Обычный 9 2 2 5 2" xfId="995"/>
    <cellStyle name="Обычный 9 2 2 6" xfId="578"/>
    <cellStyle name="Обычный 9 2 2 6 2" xfId="996"/>
    <cellStyle name="Обычный 9 2 2 7" xfId="985"/>
    <cellStyle name="Обычный 9 2 3" xfId="239"/>
    <cellStyle name="Обычный 9 2 3 2" xfId="411"/>
    <cellStyle name="Обычный 9 2 3 2 2" xfId="998"/>
    <cellStyle name="Обычный 9 2 3 3" xfId="582"/>
    <cellStyle name="Обычный 9 2 3 3 2" xfId="999"/>
    <cellStyle name="Обычный 9 2 3 4" xfId="997"/>
    <cellStyle name="Обычный 9 2 4" xfId="240"/>
    <cellStyle name="Обычный 9 2 4 2" xfId="412"/>
    <cellStyle name="Обычный 9 2 4 2 2" xfId="1001"/>
    <cellStyle name="Обычный 9 2 4 3" xfId="583"/>
    <cellStyle name="Обычный 9 2 4 3 2" xfId="1002"/>
    <cellStyle name="Обычный 9 2 4 4" xfId="1000"/>
    <cellStyle name="Обычный 9 2 5" xfId="303"/>
    <cellStyle name="Обычный 9 2 5 2" xfId="1003"/>
    <cellStyle name="Обычный 9 2 6" xfId="474"/>
    <cellStyle name="Обычный 9 2 6 2" xfId="1004"/>
    <cellStyle name="Обычный 9 2 7" xfId="984"/>
    <cellStyle name="Обычный 9 3" xfId="136"/>
    <cellStyle name="Обычный 9 3 2" xfId="241"/>
    <cellStyle name="Обычный 9 3 2 2" xfId="413"/>
    <cellStyle name="Обычный 9 3 2 2 2" xfId="1007"/>
    <cellStyle name="Обычный 9 3 2 3" xfId="584"/>
    <cellStyle name="Обычный 9 3 2 3 2" xfId="1008"/>
    <cellStyle name="Обычный 9 3 2 4" xfId="1006"/>
    <cellStyle name="Обычный 9 3 3" xfId="242"/>
    <cellStyle name="Обычный 9 3 3 2" xfId="414"/>
    <cellStyle name="Обычный 9 3 3 2 2" xfId="1010"/>
    <cellStyle name="Обычный 9 3 3 3" xfId="585"/>
    <cellStyle name="Обычный 9 3 3 3 2" xfId="1011"/>
    <cellStyle name="Обычный 9 3 3 4" xfId="1009"/>
    <cellStyle name="Обычный 9 3 4" xfId="243"/>
    <cellStyle name="Обычный 9 3 4 2" xfId="415"/>
    <cellStyle name="Обычный 9 3 4 2 2" xfId="1013"/>
    <cellStyle name="Обычный 9 3 4 3" xfId="586"/>
    <cellStyle name="Обычный 9 3 4 3 2" xfId="1014"/>
    <cellStyle name="Обычный 9 3 4 4" xfId="1012"/>
    <cellStyle name="Обычный 9 3 5" xfId="308"/>
    <cellStyle name="Обычный 9 3 5 2" xfId="1015"/>
    <cellStyle name="Обычный 9 3 6" xfId="479"/>
    <cellStyle name="Обычный 9 3 6 2" xfId="1016"/>
    <cellStyle name="Обычный 9 3 7" xfId="1005"/>
    <cellStyle name="Обычный 9 4" xfId="244"/>
    <cellStyle name="Обычный 9 4 2" xfId="416"/>
    <cellStyle name="Обычный 9 4 2 2" xfId="1018"/>
    <cellStyle name="Обычный 9 4 3" xfId="587"/>
    <cellStyle name="Обычный 9 4 3 2" xfId="1019"/>
    <cellStyle name="Обычный 9 4 4" xfId="1017"/>
    <cellStyle name="Обычный 9 5" xfId="245"/>
    <cellStyle name="Обычный 9 5 2" xfId="417"/>
    <cellStyle name="Обычный 9 5 2 2" xfId="1021"/>
    <cellStyle name="Обычный 9 5 3" xfId="588"/>
    <cellStyle name="Обычный 9 5 3 2" xfId="1022"/>
    <cellStyle name="Обычный 9 5 4" xfId="1020"/>
    <cellStyle name="Обычный 9 6" xfId="286"/>
    <cellStyle name="Обычный 9 6 2" xfId="1023"/>
    <cellStyle name="Обычный 9 7" xfId="457"/>
    <cellStyle name="Обычный 9 7 2" xfId="1024"/>
    <cellStyle name="Обычный 9 8" xfId="98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1027"/>
    <cellStyle name="Финансовый 2 11" xfId="1026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1031"/>
    <cellStyle name="Финансовый 2 2 2 2 4" xfId="590"/>
    <cellStyle name="Финансовый 2 2 2 2 4 2" xfId="1032"/>
    <cellStyle name="Финансовый 2 2 2 2 5" xfId="1030"/>
    <cellStyle name="Финансовый 2 2 2 3" xfId="248"/>
    <cellStyle name="Финансовый 2 2 2 3 2" xfId="420"/>
    <cellStyle name="Финансовый 2 2 2 3 2 2" xfId="1034"/>
    <cellStyle name="Финансовый 2 2 2 3 3" xfId="591"/>
    <cellStyle name="Финансовый 2 2 2 3 3 2" xfId="1035"/>
    <cellStyle name="Финансовый 2 2 2 3 4" xfId="1033"/>
    <cellStyle name="Финансовый 2 2 2 4" xfId="418"/>
    <cellStyle name="Финансовый 2 2 2 4 2" xfId="1036"/>
    <cellStyle name="Финансовый 2 2 2 5" xfId="589"/>
    <cellStyle name="Финансовый 2 2 2 5 2" xfId="1037"/>
    <cellStyle name="Финансовый 2 2 2 6" xfId="1029"/>
    <cellStyle name="Финансовый 2 2 3" xfId="249"/>
    <cellStyle name="Финансовый 2 2 3 2" xfId="421"/>
    <cellStyle name="Финансовый 2 2 3 2 2" xfId="1039"/>
    <cellStyle name="Финансовый 2 2 3 3" xfId="592"/>
    <cellStyle name="Финансовый 2 2 3 3 2" xfId="1040"/>
    <cellStyle name="Финансовый 2 2 3 4" xfId="1038"/>
    <cellStyle name="Финансовый 2 2 4" xfId="250"/>
    <cellStyle name="Финансовый 2 2 4 2" xfId="422"/>
    <cellStyle name="Финансовый 2 2 4 2 2" xfId="1042"/>
    <cellStyle name="Финансовый 2 2 4 3" xfId="593"/>
    <cellStyle name="Финансовый 2 2 4 3 2" xfId="1043"/>
    <cellStyle name="Финансовый 2 2 4 4" xfId="1041"/>
    <cellStyle name="Финансовый 2 2 5" xfId="297"/>
    <cellStyle name="Финансовый 2 2 5 2" xfId="1044"/>
    <cellStyle name="Финансовый 2 2 6" xfId="468"/>
    <cellStyle name="Финансовый 2 2 6 2" xfId="1045"/>
    <cellStyle name="Финансовый 2 2 7" xfId="102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1049"/>
    <cellStyle name="Финансовый 2 3 2 2 3" xfId="595"/>
    <cellStyle name="Финансовый 2 3 2 2 3 2" xfId="1050"/>
    <cellStyle name="Финансовый 2 3 2 2 4" xfId="1048"/>
    <cellStyle name="Финансовый 2 3 2 3" xfId="253"/>
    <cellStyle name="Финансовый 2 3 2 3 2" xfId="425"/>
    <cellStyle name="Финансовый 2 3 2 3 2 2" xfId="1052"/>
    <cellStyle name="Финансовый 2 3 2 3 3" xfId="596"/>
    <cellStyle name="Финансовый 2 3 2 3 3 2" xfId="1053"/>
    <cellStyle name="Финансовый 2 3 2 3 4" xfId="1051"/>
    <cellStyle name="Финансовый 2 3 2 4" xfId="423"/>
    <cellStyle name="Финансовый 2 3 2 4 2" xfId="1054"/>
    <cellStyle name="Финансовый 2 3 2 5" xfId="594"/>
    <cellStyle name="Финансовый 2 3 2 5 2" xfId="1055"/>
    <cellStyle name="Финансовый 2 3 2 6" xfId="1047"/>
    <cellStyle name="Финансовый 2 3 3" xfId="254"/>
    <cellStyle name="Финансовый 2 3 3 2" xfId="426"/>
    <cellStyle name="Финансовый 2 3 3 2 2" xfId="1057"/>
    <cellStyle name="Финансовый 2 3 3 3" xfId="597"/>
    <cellStyle name="Финансовый 2 3 3 3 2" xfId="1058"/>
    <cellStyle name="Финансовый 2 3 3 4" xfId="1056"/>
    <cellStyle name="Финансовый 2 3 4" xfId="255"/>
    <cellStyle name="Финансовый 2 3 4 2" xfId="427"/>
    <cellStyle name="Финансовый 2 3 4 2 2" xfId="1060"/>
    <cellStyle name="Финансовый 2 3 4 3" xfId="598"/>
    <cellStyle name="Финансовый 2 3 4 3 2" xfId="1061"/>
    <cellStyle name="Финансовый 2 3 4 4" xfId="1059"/>
    <cellStyle name="Финансовый 2 3 5" xfId="290"/>
    <cellStyle name="Финансовый 2 3 5 2" xfId="1062"/>
    <cellStyle name="Финансовый 2 3 6" xfId="461"/>
    <cellStyle name="Финансовый 2 3 6 2" xfId="1063"/>
    <cellStyle name="Финансовый 2 3 7" xfId="1046"/>
    <cellStyle name="Финансовый 2 4" xfId="256"/>
    <cellStyle name="Финансовый 2 4 2" xfId="257"/>
    <cellStyle name="Финансовый 2 4 2 2" xfId="429"/>
    <cellStyle name="Финансовый 2 4 2 2 2" xfId="1066"/>
    <cellStyle name="Финансовый 2 4 2 3" xfId="600"/>
    <cellStyle name="Финансовый 2 4 2 3 2" xfId="1067"/>
    <cellStyle name="Финансовый 2 4 2 4" xfId="1065"/>
    <cellStyle name="Финансовый 2 4 3" xfId="258"/>
    <cellStyle name="Финансовый 2 4 3 2" xfId="430"/>
    <cellStyle name="Финансовый 2 4 3 2 2" xfId="1069"/>
    <cellStyle name="Финансовый 2 4 3 3" xfId="601"/>
    <cellStyle name="Финансовый 2 4 3 3 2" xfId="1070"/>
    <cellStyle name="Финансовый 2 4 3 4" xfId="1068"/>
    <cellStyle name="Финансовый 2 4 4" xfId="428"/>
    <cellStyle name="Финансовый 2 4 4 2" xfId="1071"/>
    <cellStyle name="Финансовый 2 4 5" xfId="599"/>
    <cellStyle name="Финансовый 2 4 5 2" xfId="1072"/>
    <cellStyle name="Финансовый 2 4 6" xfId="1064"/>
    <cellStyle name="Финансовый 2 5" xfId="259"/>
    <cellStyle name="Финансовый 2 5 2" xfId="431"/>
    <cellStyle name="Финансовый 2 5 2 2" xfId="1074"/>
    <cellStyle name="Финансовый 2 5 3" xfId="602"/>
    <cellStyle name="Финансовый 2 5 3 2" xfId="1075"/>
    <cellStyle name="Финансовый 2 5 4" xfId="1073"/>
    <cellStyle name="Финансовый 2 6" xfId="260"/>
    <cellStyle name="Финансовый 2 6 2" xfId="432"/>
    <cellStyle name="Финансовый 2 6 2 2" xfId="1077"/>
    <cellStyle name="Финансовый 2 6 3" xfId="603"/>
    <cellStyle name="Финансовый 2 6 3 2" xfId="1078"/>
    <cellStyle name="Финансовый 2 6 4" xfId="1076"/>
    <cellStyle name="Финансовый 2 7" xfId="261"/>
    <cellStyle name="Финансовый 2 7 2" xfId="433"/>
    <cellStyle name="Финансовый 2 7 2 2" xfId="1080"/>
    <cellStyle name="Финансовый 2 7 3" xfId="604"/>
    <cellStyle name="Финансовый 2 7 3 2" xfId="1081"/>
    <cellStyle name="Финансовый 2 7 4" xfId="1079"/>
    <cellStyle name="Финансовый 2 8" xfId="107"/>
    <cellStyle name="Финансовый 2 8 2" xfId="1082"/>
    <cellStyle name="Финансовый 2 9" xfId="280"/>
    <cellStyle name="Финансовый 2 9 2" xfId="1083"/>
    <cellStyle name="Финансовый 3" xfId="51"/>
    <cellStyle name="Финансовый 3 10" xfId="452"/>
    <cellStyle name="Финансовый 3 10 2" xfId="1085"/>
    <cellStyle name="Финансовый 3 11" xfId="108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1089"/>
    <cellStyle name="Финансовый 3 2 2 2 3" xfId="606"/>
    <cellStyle name="Финансовый 3 2 2 2 3 2" xfId="1090"/>
    <cellStyle name="Финансовый 3 2 2 2 4" xfId="1088"/>
    <cellStyle name="Финансовый 3 2 2 3" xfId="264"/>
    <cellStyle name="Финансовый 3 2 2 3 2" xfId="436"/>
    <cellStyle name="Финансовый 3 2 2 3 2 2" xfId="1092"/>
    <cellStyle name="Финансовый 3 2 2 3 3" xfId="607"/>
    <cellStyle name="Финансовый 3 2 2 3 3 2" xfId="1093"/>
    <cellStyle name="Финансовый 3 2 2 3 4" xfId="1091"/>
    <cellStyle name="Финансовый 3 2 2 4" xfId="434"/>
    <cellStyle name="Финансовый 3 2 2 4 2" xfId="1094"/>
    <cellStyle name="Финансовый 3 2 2 5" xfId="605"/>
    <cellStyle name="Финансовый 3 2 2 5 2" xfId="1095"/>
    <cellStyle name="Финансовый 3 2 2 6" xfId="1087"/>
    <cellStyle name="Финансовый 3 2 3" xfId="265"/>
    <cellStyle name="Финансовый 3 2 3 2" xfId="437"/>
    <cellStyle name="Финансовый 3 2 3 2 2" xfId="1097"/>
    <cellStyle name="Финансовый 3 2 3 3" xfId="608"/>
    <cellStyle name="Финансовый 3 2 3 3 2" xfId="1098"/>
    <cellStyle name="Финансовый 3 2 3 4" xfId="1096"/>
    <cellStyle name="Финансовый 3 2 4" xfId="266"/>
    <cellStyle name="Финансовый 3 2 4 2" xfId="438"/>
    <cellStyle name="Финансовый 3 2 4 2 2" xfId="1100"/>
    <cellStyle name="Финансовый 3 2 4 3" xfId="609"/>
    <cellStyle name="Финансовый 3 2 4 3 2" xfId="1101"/>
    <cellStyle name="Финансовый 3 2 4 4" xfId="1099"/>
    <cellStyle name="Финансовый 3 2 5" xfId="298"/>
    <cellStyle name="Финансовый 3 2 5 2" xfId="1102"/>
    <cellStyle name="Финансовый 3 2 6" xfId="469"/>
    <cellStyle name="Финансовый 3 2 6 2" xfId="1103"/>
    <cellStyle name="Финансовый 3 2 7" xfId="1086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1107"/>
    <cellStyle name="Финансовый 3 3 2 2 3" xfId="611"/>
    <cellStyle name="Финансовый 3 3 2 2 3 2" xfId="1108"/>
    <cellStyle name="Финансовый 3 3 2 2 4" xfId="1106"/>
    <cellStyle name="Финансовый 3 3 2 3" xfId="269"/>
    <cellStyle name="Финансовый 3 3 2 3 2" xfId="441"/>
    <cellStyle name="Финансовый 3 3 2 3 2 2" xfId="1110"/>
    <cellStyle name="Финансовый 3 3 2 3 3" xfId="612"/>
    <cellStyle name="Финансовый 3 3 2 3 3 2" xfId="1111"/>
    <cellStyle name="Финансовый 3 3 2 3 4" xfId="1109"/>
    <cellStyle name="Финансовый 3 3 2 4" xfId="439"/>
    <cellStyle name="Финансовый 3 3 2 4 2" xfId="1112"/>
    <cellStyle name="Финансовый 3 3 2 5" xfId="610"/>
    <cellStyle name="Финансовый 3 3 2 5 2" xfId="1113"/>
    <cellStyle name="Финансовый 3 3 2 6" xfId="1105"/>
    <cellStyle name="Финансовый 3 3 3" xfId="270"/>
    <cellStyle name="Финансовый 3 3 3 2" xfId="442"/>
    <cellStyle name="Финансовый 3 3 3 2 2" xfId="1115"/>
    <cellStyle name="Финансовый 3 3 3 3" xfId="613"/>
    <cellStyle name="Финансовый 3 3 3 3 2" xfId="1116"/>
    <cellStyle name="Финансовый 3 3 3 4" xfId="1114"/>
    <cellStyle name="Финансовый 3 3 4" xfId="271"/>
    <cellStyle name="Финансовый 3 3 4 2" xfId="443"/>
    <cellStyle name="Финансовый 3 3 4 2 2" xfId="1118"/>
    <cellStyle name="Финансовый 3 3 4 3" xfId="614"/>
    <cellStyle name="Финансовый 3 3 4 3 2" xfId="1119"/>
    <cellStyle name="Финансовый 3 3 4 4" xfId="1117"/>
    <cellStyle name="Финансовый 3 3 5" xfId="291"/>
    <cellStyle name="Финансовый 3 3 5 2" xfId="1120"/>
    <cellStyle name="Финансовый 3 3 6" xfId="462"/>
    <cellStyle name="Финансовый 3 3 6 2" xfId="1121"/>
    <cellStyle name="Финансовый 3 3 7" xfId="1104"/>
    <cellStyle name="Финансовый 3 4" xfId="272"/>
    <cellStyle name="Финансовый 3 4 2" xfId="273"/>
    <cellStyle name="Финансовый 3 4 2 2" xfId="445"/>
    <cellStyle name="Финансовый 3 4 2 2 2" xfId="1124"/>
    <cellStyle name="Финансовый 3 4 2 3" xfId="616"/>
    <cellStyle name="Финансовый 3 4 2 3 2" xfId="1125"/>
    <cellStyle name="Финансовый 3 4 2 4" xfId="1123"/>
    <cellStyle name="Финансовый 3 4 3" xfId="274"/>
    <cellStyle name="Финансовый 3 4 3 2" xfId="446"/>
    <cellStyle name="Финансовый 3 4 3 2 2" xfId="1127"/>
    <cellStyle name="Финансовый 3 4 3 3" xfId="617"/>
    <cellStyle name="Финансовый 3 4 3 3 2" xfId="1128"/>
    <cellStyle name="Финансовый 3 4 3 4" xfId="1126"/>
    <cellStyle name="Финансовый 3 4 4" xfId="444"/>
    <cellStyle name="Финансовый 3 4 4 2" xfId="1129"/>
    <cellStyle name="Финансовый 3 4 5" xfId="615"/>
    <cellStyle name="Финансовый 3 4 5 2" xfId="1130"/>
    <cellStyle name="Финансовый 3 4 6" xfId="1122"/>
    <cellStyle name="Финансовый 3 5" xfId="275"/>
    <cellStyle name="Финансовый 3 5 2" xfId="447"/>
    <cellStyle name="Финансовый 3 5 2 2" xfId="1132"/>
    <cellStyle name="Финансовый 3 5 3" xfId="618"/>
    <cellStyle name="Финансовый 3 5 3 2" xfId="1133"/>
    <cellStyle name="Финансовый 3 5 4" xfId="1131"/>
    <cellStyle name="Финансовый 3 6" xfId="276"/>
    <cellStyle name="Финансовый 3 6 2" xfId="448"/>
    <cellStyle name="Финансовый 3 6 2 2" xfId="1135"/>
    <cellStyle name="Финансовый 3 6 3" xfId="619"/>
    <cellStyle name="Финансовый 3 6 3 2" xfId="1136"/>
    <cellStyle name="Финансовый 3 6 4" xfId="1134"/>
    <cellStyle name="Финансовый 3 7" xfId="277"/>
    <cellStyle name="Финансовый 3 7 2" xfId="449"/>
    <cellStyle name="Финансовый 3 7 2 2" xfId="1138"/>
    <cellStyle name="Финансовый 3 7 3" xfId="620"/>
    <cellStyle name="Финансовый 3 7 3 2" xfId="1139"/>
    <cellStyle name="Финансовый 3 7 4" xfId="1137"/>
    <cellStyle name="Финансовый 3 8" xfId="108"/>
    <cellStyle name="Финансовый 3 8 2" xfId="1140"/>
    <cellStyle name="Финансовый 3 9" xfId="281"/>
    <cellStyle name="Финансовый 3 9 2" xfId="1141"/>
    <cellStyle name="Финансовый 4" xfId="1025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7"/>
  <sheetViews>
    <sheetView tabSelected="1" zoomScale="90" zoomScaleNormal="90" zoomScaleSheetLayoutView="80" workbookViewId="0">
      <selection activeCell="P3" sqref="P3"/>
    </sheetView>
  </sheetViews>
  <sheetFormatPr defaultRowHeight="15.75" x14ac:dyDescent="0.25"/>
  <cols>
    <col min="1" max="1" width="10" style="3" customWidth="1"/>
    <col min="2" max="2" width="74.375" style="3" customWidth="1"/>
    <col min="3" max="3" width="13.125" style="3" customWidth="1"/>
    <col min="4" max="4" width="14.125" style="3" customWidth="1"/>
    <col min="5" max="5" width="13.375" style="3" customWidth="1"/>
    <col min="6" max="6" width="9" style="3" customWidth="1"/>
    <col min="7" max="7" width="9.125" style="3" customWidth="1"/>
    <col min="8" max="8" width="10.75" style="53" customWidth="1"/>
    <col min="9" max="9" width="11.625" style="53" customWidth="1"/>
    <col min="10" max="10" width="9.375" style="53" customWidth="1"/>
    <col min="11" max="11" width="10.375" style="53" customWidth="1"/>
    <col min="12" max="12" width="9.375" style="53" customWidth="1"/>
    <col min="13" max="13" width="8.125" style="53" customWidth="1"/>
    <col min="14" max="14" width="9.375" style="53" customWidth="1"/>
    <col min="15" max="16" width="9.375" style="3" customWidth="1"/>
    <col min="17" max="17" width="10.875" style="3" customWidth="1"/>
    <col min="18" max="18" width="7.875" style="53" customWidth="1"/>
    <col min="19" max="19" width="9.75" style="53" customWidth="1"/>
    <col min="20" max="20" width="10.75" style="3" customWidth="1"/>
    <col min="21" max="21" width="10.125" style="3" customWidth="1"/>
    <col min="22" max="22" width="45.375" style="3" customWidth="1"/>
    <col min="23" max="23" width="22.75" style="2" customWidth="1"/>
    <col min="24" max="61" width="10.625" style="2" customWidth="1"/>
    <col min="62" max="62" width="12.125" style="2" customWidth="1"/>
    <col min="63" max="63" width="11.5" style="2" customWidth="1"/>
    <col min="64" max="64" width="14.125" style="2" customWidth="1"/>
    <col min="65" max="65" width="15.125" style="2" customWidth="1"/>
    <col min="66" max="66" width="13" style="2" customWidth="1"/>
    <col min="67" max="67" width="11.75" style="2" customWidth="1"/>
    <col min="68" max="68" width="17.5" style="2" customWidth="1"/>
    <col min="69" max="16384" width="9" style="2"/>
  </cols>
  <sheetData>
    <row r="1" spans="1:22" ht="24" customHeight="1" x14ac:dyDescent="0.25">
      <c r="K1" s="70"/>
      <c r="V1" s="7" t="s">
        <v>10</v>
      </c>
    </row>
    <row r="2" spans="1:22" ht="25.5" customHeight="1" x14ac:dyDescent="0.25">
      <c r="K2" s="70"/>
      <c r="V2" s="8" t="s">
        <v>0</v>
      </c>
    </row>
    <row r="3" spans="1:22" ht="19.5" customHeight="1" x14ac:dyDescent="0.25">
      <c r="V3" s="8" t="s">
        <v>46</v>
      </c>
    </row>
    <row r="4" spans="1:22" s="1" customFormat="1" ht="21.75" customHeight="1" x14ac:dyDescent="0.25">
      <c r="A4" s="89" t="s">
        <v>45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</row>
    <row r="5" spans="1:22" s="1" customFormat="1" ht="21.75" customHeight="1" x14ac:dyDescent="0.25">
      <c r="A5" s="90" t="s">
        <v>435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1:22" s="1" customFormat="1" ht="29.25" customHeight="1" x14ac:dyDescent="0.25">
      <c r="A6" s="90" t="s">
        <v>137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2" ht="22.5" customHeight="1" x14ac:dyDescent="0.25">
      <c r="A7" s="91" t="s">
        <v>16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</row>
    <row r="8" spans="1:22" ht="23.25" customHeight="1" x14ac:dyDescent="0.25">
      <c r="A8" s="92" t="s">
        <v>159</v>
      </c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</row>
    <row r="9" spans="1:22" ht="20.25" customHeight="1" x14ac:dyDescent="0.25">
      <c r="A9" s="78" t="s">
        <v>510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</row>
    <row r="10" spans="1:22" ht="18" customHeight="1" x14ac:dyDescent="0.25">
      <c r="A10" s="78" t="s">
        <v>149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4"/>
      <c r="V10" s="4"/>
    </row>
    <row r="11" spans="1:22" ht="24.75" customHeight="1" x14ac:dyDescent="0.25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</row>
    <row r="12" spans="1:22" ht="105.75" customHeight="1" x14ac:dyDescent="0.25">
      <c r="A12" s="75" t="s">
        <v>11</v>
      </c>
      <c r="B12" s="80" t="s">
        <v>8</v>
      </c>
      <c r="C12" s="80" t="s">
        <v>2</v>
      </c>
      <c r="D12" s="75" t="s">
        <v>47</v>
      </c>
      <c r="E12" s="75" t="s">
        <v>160</v>
      </c>
      <c r="F12" s="80" t="s">
        <v>161</v>
      </c>
      <c r="G12" s="80"/>
      <c r="H12" s="93" t="s">
        <v>162</v>
      </c>
      <c r="I12" s="94"/>
      <c r="J12" s="94"/>
      <c r="K12" s="94"/>
      <c r="L12" s="94"/>
      <c r="M12" s="94"/>
      <c r="N12" s="94"/>
      <c r="O12" s="94"/>
      <c r="P12" s="94"/>
      <c r="Q12" s="95"/>
      <c r="R12" s="88" t="s">
        <v>49</v>
      </c>
      <c r="S12" s="88"/>
      <c r="T12" s="81" t="s">
        <v>44</v>
      </c>
      <c r="U12" s="82"/>
      <c r="V12" s="75" t="s">
        <v>3</v>
      </c>
    </row>
    <row r="13" spans="1:22" ht="42.75" customHeight="1" x14ac:dyDescent="0.25">
      <c r="A13" s="76"/>
      <c r="B13" s="80"/>
      <c r="C13" s="80"/>
      <c r="D13" s="76"/>
      <c r="E13" s="76"/>
      <c r="F13" s="87" t="s">
        <v>1</v>
      </c>
      <c r="G13" s="87" t="s">
        <v>7</v>
      </c>
      <c r="H13" s="88" t="s">
        <v>6</v>
      </c>
      <c r="I13" s="88"/>
      <c r="J13" s="88" t="s">
        <v>12</v>
      </c>
      <c r="K13" s="88"/>
      <c r="L13" s="88" t="s">
        <v>13</v>
      </c>
      <c r="M13" s="88"/>
      <c r="N13" s="81" t="s">
        <v>14</v>
      </c>
      <c r="O13" s="82"/>
      <c r="P13" s="81" t="s">
        <v>15</v>
      </c>
      <c r="Q13" s="82"/>
      <c r="R13" s="96" t="s">
        <v>1</v>
      </c>
      <c r="S13" s="96" t="s">
        <v>7</v>
      </c>
      <c r="T13" s="83"/>
      <c r="U13" s="84"/>
      <c r="V13" s="76"/>
    </row>
    <row r="14" spans="1:22" ht="51.75" hidden="1" customHeight="1" x14ac:dyDescent="0.25">
      <c r="A14" s="76"/>
      <c r="B14" s="80"/>
      <c r="C14" s="80"/>
      <c r="D14" s="76"/>
      <c r="E14" s="76"/>
      <c r="F14" s="87"/>
      <c r="G14" s="87"/>
      <c r="H14" s="88"/>
      <c r="I14" s="88"/>
      <c r="J14" s="88"/>
      <c r="K14" s="88"/>
      <c r="L14" s="88"/>
      <c r="M14" s="88"/>
      <c r="N14" s="85"/>
      <c r="O14" s="86"/>
      <c r="P14" s="85"/>
      <c r="Q14" s="86"/>
      <c r="R14" s="96"/>
      <c r="S14" s="96"/>
      <c r="T14" s="85"/>
      <c r="U14" s="86"/>
      <c r="V14" s="76"/>
    </row>
    <row r="15" spans="1:22" ht="84.75" customHeight="1" x14ac:dyDescent="0.25">
      <c r="A15" s="77"/>
      <c r="B15" s="80"/>
      <c r="C15" s="80"/>
      <c r="D15" s="77"/>
      <c r="E15" s="77"/>
      <c r="F15" s="87"/>
      <c r="G15" s="87"/>
      <c r="H15" s="68" t="s">
        <v>5</v>
      </c>
      <c r="I15" s="68" t="s">
        <v>9</v>
      </c>
      <c r="J15" s="68" t="s">
        <v>5</v>
      </c>
      <c r="K15" s="68" t="s">
        <v>9</v>
      </c>
      <c r="L15" s="68" t="s">
        <v>5</v>
      </c>
      <c r="M15" s="68" t="s">
        <v>9</v>
      </c>
      <c r="N15" s="71" t="s">
        <v>5</v>
      </c>
      <c r="O15" s="64" t="s">
        <v>9</v>
      </c>
      <c r="P15" s="11" t="s">
        <v>5</v>
      </c>
      <c r="Q15" s="11" t="s">
        <v>9</v>
      </c>
      <c r="R15" s="96"/>
      <c r="S15" s="96"/>
      <c r="T15" s="9" t="s">
        <v>48</v>
      </c>
      <c r="U15" s="9" t="s">
        <v>4</v>
      </c>
      <c r="V15" s="77"/>
    </row>
    <row r="16" spans="1:22" ht="20.25" customHeight="1" x14ac:dyDescent="0.25">
      <c r="A16" s="12">
        <v>1</v>
      </c>
      <c r="B16" s="13">
        <f t="shared" ref="B16:V16" si="0">A16+1</f>
        <v>2</v>
      </c>
      <c r="C16" s="12">
        <f t="shared" si="0"/>
        <v>3</v>
      </c>
      <c r="D16" s="12">
        <f t="shared" si="0"/>
        <v>4</v>
      </c>
      <c r="E16" s="12">
        <f t="shared" si="0"/>
        <v>5</v>
      </c>
      <c r="F16" s="12">
        <f t="shared" si="0"/>
        <v>6</v>
      </c>
      <c r="G16" s="12">
        <f t="shared" si="0"/>
        <v>7</v>
      </c>
      <c r="H16" s="68">
        <f t="shared" si="0"/>
        <v>8</v>
      </c>
      <c r="I16" s="68">
        <f>H16+1</f>
        <v>9</v>
      </c>
      <c r="J16" s="68">
        <f>I16+1</f>
        <v>10</v>
      </c>
      <c r="K16" s="68">
        <f t="shared" si="0"/>
        <v>11</v>
      </c>
      <c r="L16" s="68">
        <f>K16+1</f>
        <v>12</v>
      </c>
      <c r="M16" s="68">
        <f t="shared" si="0"/>
        <v>13</v>
      </c>
      <c r="N16" s="68">
        <f>M16+1</f>
        <v>14</v>
      </c>
      <c r="O16" s="63">
        <f t="shared" si="0"/>
        <v>15</v>
      </c>
      <c r="P16" s="10">
        <f>O16+1</f>
        <v>16</v>
      </c>
      <c r="Q16" s="10">
        <f t="shared" si="0"/>
        <v>17</v>
      </c>
      <c r="R16" s="62">
        <f t="shared" si="0"/>
        <v>18</v>
      </c>
      <c r="S16" s="62">
        <f t="shared" si="0"/>
        <v>19</v>
      </c>
      <c r="T16" s="10">
        <f t="shared" si="0"/>
        <v>20</v>
      </c>
      <c r="U16" s="10">
        <f t="shared" si="0"/>
        <v>21</v>
      </c>
      <c r="V16" s="10">
        <f t="shared" si="0"/>
        <v>22</v>
      </c>
    </row>
    <row r="17" spans="1:22" s="59" customFormat="1" x14ac:dyDescent="0.25">
      <c r="A17" s="14" t="s">
        <v>50</v>
      </c>
      <c r="B17" s="15" t="s">
        <v>17</v>
      </c>
      <c r="C17" s="16" t="s">
        <v>51</v>
      </c>
      <c r="D17" s="55">
        <f>D18+D19+D20+D21+D22+D23</f>
        <v>22.084718768085636</v>
      </c>
      <c r="E17" s="55">
        <v>0</v>
      </c>
      <c r="F17" s="55">
        <f>F18+F19+F20+F21+F22+F23</f>
        <v>22.084718768085636</v>
      </c>
      <c r="G17" s="55">
        <f>H17</f>
        <v>280.09002641282473</v>
      </c>
      <c r="H17" s="56">
        <f>J17+L17+N17+P17</f>
        <v>280.09002641282473</v>
      </c>
      <c r="I17" s="56">
        <f>K17+M17</f>
        <v>104.93856210000001</v>
      </c>
      <c r="J17" s="56">
        <v>16.907038710052497</v>
      </c>
      <c r="K17" s="56">
        <v>35.672249469999997</v>
      </c>
      <c r="L17" s="56">
        <v>88.286149173346729</v>
      </c>
      <c r="M17" s="56">
        <v>69.266312630000016</v>
      </c>
      <c r="N17" s="56">
        <v>122.29515444170799</v>
      </c>
      <c r="O17" s="57" t="s">
        <v>430</v>
      </c>
      <c r="P17" s="55">
        <v>52.60168408771753</v>
      </c>
      <c r="Q17" s="57" t="s">
        <v>430</v>
      </c>
      <c r="R17" s="56">
        <f>R18+R19+R20+R21+R22+R23</f>
        <v>11.575339999999999</v>
      </c>
      <c r="S17" s="56">
        <f t="shared" ref="S17:S80" si="1">G17-I17</f>
        <v>175.15146431282471</v>
      </c>
      <c r="T17" s="55">
        <f>(K17+M17)-(J17+L17)</f>
        <v>-0.25462578339920583</v>
      </c>
      <c r="U17" s="58">
        <f>(K17+M17)/(J17+L17)*100-100</f>
        <v>-0.24205539210527149</v>
      </c>
      <c r="V17" s="55" t="s">
        <v>430</v>
      </c>
    </row>
    <row r="18" spans="1:22" s="59" customFormat="1" x14ac:dyDescent="0.25">
      <c r="A18" s="14" t="s">
        <v>52</v>
      </c>
      <c r="B18" s="15" t="s">
        <v>53</v>
      </c>
      <c r="C18" s="16" t="s">
        <v>51</v>
      </c>
      <c r="D18" s="55">
        <f>D25</f>
        <v>9.9029557044239773</v>
      </c>
      <c r="E18" s="55">
        <v>0</v>
      </c>
      <c r="F18" s="55">
        <f>F25</f>
        <v>9.9029557044239773</v>
      </c>
      <c r="G18" s="55">
        <f t="shared" ref="G18:G81" si="2">H18</f>
        <v>70.925138643908937</v>
      </c>
      <c r="H18" s="56">
        <f t="shared" ref="H18:H81" si="3">J18+L18+N18+P18</f>
        <v>70.925138643908937</v>
      </c>
      <c r="I18" s="56">
        <f t="shared" ref="I18:I81" si="4">K18+M18</f>
        <v>50.558823709999999</v>
      </c>
      <c r="J18" s="56">
        <v>7.8646170028566553</v>
      </c>
      <c r="K18" s="56">
        <v>28.438633320000001</v>
      </c>
      <c r="L18" s="56">
        <v>21.013965284800914</v>
      </c>
      <c r="M18" s="56">
        <v>22.120190389999998</v>
      </c>
      <c r="N18" s="56">
        <v>21.013965284800911</v>
      </c>
      <c r="O18" s="57" t="s">
        <v>430</v>
      </c>
      <c r="P18" s="55">
        <v>21.032591071450454</v>
      </c>
      <c r="Q18" s="57" t="s">
        <v>430</v>
      </c>
      <c r="R18" s="56">
        <f>R25</f>
        <v>2.6413599999999993</v>
      </c>
      <c r="S18" s="56">
        <f t="shared" si="1"/>
        <v>20.366314933908939</v>
      </c>
      <c r="T18" s="55">
        <f t="shared" ref="T18:T81" si="5">(K18+M18)-(J18+L18)</f>
        <v>21.68024142234243</v>
      </c>
      <c r="U18" s="58">
        <f t="shared" ref="U18:U30" si="6">(K18+M18)/(J18+L18)*100-100</f>
        <v>75.073773381210458</v>
      </c>
      <c r="V18" s="55" t="s">
        <v>430</v>
      </c>
    </row>
    <row r="19" spans="1:22" s="59" customFormat="1" x14ac:dyDescent="0.25">
      <c r="A19" s="14" t="s">
        <v>54</v>
      </c>
      <c r="B19" s="15" t="s">
        <v>55</v>
      </c>
      <c r="C19" s="16" t="s">
        <v>51</v>
      </c>
      <c r="D19" s="55">
        <f>D117</f>
        <v>5.6550333702733653</v>
      </c>
      <c r="E19" s="55">
        <v>0</v>
      </c>
      <c r="F19" s="55">
        <f>F117</f>
        <v>5.6550333702733653</v>
      </c>
      <c r="G19" s="55">
        <f t="shared" si="2"/>
        <v>97.098787264309195</v>
      </c>
      <c r="H19" s="56">
        <f t="shared" si="3"/>
        <v>97.098787264309195</v>
      </c>
      <c r="I19" s="56">
        <f t="shared" si="4"/>
        <v>23.666320460000009</v>
      </c>
      <c r="J19" s="56">
        <v>7.6378311739458375</v>
      </c>
      <c r="K19" s="56">
        <v>2.8547359700000001</v>
      </c>
      <c r="L19" s="56">
        <v>29.75819723332917</v>
      </c>
      <c r="M19" s="56">
        <v>20.811584490000008</v>
      </c>
      <c r="N19" s="56">
        <v>44.707412166063762</v>
      </c>
      <c r="O19" s="57" t="s">
        <v>430</v>
      </c>
      <c r="P19" s="55">
        <v>14.995346690970424</v>
      </c>
      <c r="Q19" s="57" t="s">
        <v>430</v>
      </c>
      <c r="R19" s="56">
        <f>R117</f>
        <v>4.2715300000000003</v>
      </c>
      <c r="S19" s="56">
        <f t="shared" si="1"/>
        <v>73.432466804309186</v>
      </c>
      <c r="T19" s="55">
        <f t="shared" si="5"/>
        <v>-13.729707947275003</v>
      </c>
      <c r="U19" s="58">
        <f t="shared" si="6"/>
        <v>-36.71434783861708</v>
      </c>
      <c r="V19" s="55" t="s">
        <v>430</v>
      </c>
    </row>
    <row r="20" spans="1:22" s="59" customFormat="1" ht="25.5" x14ac:dyDescent="0.25">
      <c r="A20" s="14" t="s">
        <v>56</v>
      </c>
      <c r="B20" s="15" t="s">
        <v>57</v>
      </c>
      <c r="C20" s="16" t="s">
        <v>51</v>
      </c>
      <c r="D20" s="55">
        <v>0</v>
      </c>
      <c r="E20" s="55">
        <v>0</v>
      </c>
      <c r="F20" s="55">
        <v>0</v>
      </c>
      <c r="G20" s="55">
        <f t="shared" si="2"/>
        <v>0</v>
      </c>
      <c r="H20" s="56">
        <f t="shared" si="3"/>
        <v>0</v>
      </c>
      <c r="I20" s="56">
        <f t="shared" si="4"/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7" t="s">
        <v>430</v>
      </c>
      <c r="P20" s="55">
        <v>0</v>
      </c>
      <c r="Q20" s="57" t="s">
        <v>430</v>
      </c>
      <c r="R20" s="56">
        <v>0</v>
      </c>
      <c r="S20" s="56">
        <f t="shared" si="1"/>
        <v>0</v>
      </c>
      <c r="T20" s="55">
        <f t="shared" si="5"/>
        <v>0</v>
      </c>
      <c r="U20" s="58">
        <v>0</v>
      </c>
      <c r="V20" s="55" t="s">
        <v>430</v>
      </c>
    </row>
    <row r="21" spans="1:22" s="59" customFormat="1" x14ac:dyDescent="0.25">
      <c r="A21" s="14" t="s">
        <v>58</v>
      </c>
      <c r="B21" s="15" t="s">
        <v>59</v>
      </c>
      <c r="C21" s="16" t="s">
        <v>51</v>
      </c>
      <c r="D21" s="55">
        <f>D213</f>
        <v>4.5285966470970918</v>
      </c>
      <c r="E21" s="55">
        <v>0</v>
      </c>
      <c r="F21" s="55">
        <f>F213</f>
        <v>4.5285966470970918</v>
      </c>
      <c r="G21" s="55">
        <f t="shared" si="2"/>
        <v>77.757497374606601</v>
      </c>
      <c r="H21" s="56">
        <f t="shared" si="3"/>
        <v>77.757497374606601</v>
      </c>
      <c r="I21" s="56">
        <f t="shared" si="4"/>
        <v>14.533015930000001</v>
      </c>
      <c r="J21" s="56">
        <v>1.4045905332500006</v>
      </c>
      <c r="K21" s="56">
        <v>2.8492510099999997</v>
      </c>
      <c r="L21" s="56">
        <v>28.706010855216647</v>
      </c>
      <c r="M21" s="56">
        <v>11.683764920000002</v>
      </c>
      <c r="N21" s="56">
        <v>31.073149660843313</v>
      </c>
      <c r="O21" s="57" t="s">
        <v>430</v>
      </c>
      <c r="P21" s="55">
        <v>16.573746325296646</v>
      </c>
      <c r="Q21" s="57" t="s">
        <v>430</v>
      </c>
      <c r="R21" s="56">
        <f>R213</f>
        <v>3.6013100000000007</v>
      </c>
      <c r="S21" s="56">
        <f t="shared" si="1"/>
        <v>63.224481444606596</v>
      </c>
      <c r="T21" s="55">
        <f t="shared" si="5"/>
        <v>-15.577585458466647</v>
      </c>
      <c r="U21" s="58">
        <f t="shared" si="6"/>
        <v>-51.734554409907517</v>
      </c>
      <c r="V21" s="55" t="s">
        <v>430</v>
      </c>
    </row>
    <row r="22" spans="1:22" s="59" customFormat="1" x14ac:dyDescent="0.25">
      <c r="A22" s="14" t="s">
        <v>60</v>
      </c>
      <c r="B22" s="15" t="s">
        <v>61</v>
      </c>
      <c r="C22" s="16" t="s">
        <v>51</v>
      </c>
      <c r="D22" s="55">
        <v>0</v>
      </c>
      <c r="E22" s="55">
        <v>0</v>
      </c>
      <c r="F22" s="55">
        <v>0</v>
      </c>
      <c r="G22" s="55">
        <f t="shared" si="2"/>
        <v>0</v>
      </c>
      <c r="H22" s="56">
        <f t="shared" si="3"/>
        <v>0</v>
      </c>
      <c r="I22" s="56">
        <f t="shared" si="4"/>
        <v>4.2000000000000003E-2</v>
      </c>
      <c r="J22" s="56">
        <v>0</v>
      </c>
      <c r="K22" s="56">
        <v>0</v>
      </c>
      <c r="L22" s="56">
        <v>0</v>
      </c>
      <c r="M22" s="56">
        <v>4.2000000000000003E-2</v>
      </c>
      <c r="N22" s="56">
        <v>0</v>
      </c>
      <c r="O22" s="57" t="s">
        <v>430</v>
      </c>
      <c r="P22" s="55">
        <v>0</v>
      </c>
      <c r="Q22" s="57" t="s">
        <v>430</v>
      </c>
      <c r="R22" s="56">
        <v>0</v>
      </c>
      <c r="S22" s="56">
        <f t="shared" si="1"/>
        <v>-4.2000000000000003E-2</v>
      </c>
      <c r="T22" s="55">
        <f t="shared" si="5"/>
        <v>4.2000000000000003E-2</v>
      </c>
      <c r="U22" s="58">
        <v>100</v>
      </c>
      <c r="V22" s="55" t="s">
        <v>430</v>
      </c>
    </row>
    <row r="23" spans="1:22" s="59" customFormat="1" x14ac:dyDescent="0.25">
      <c r="A23" s="14" t="s">
        <v>62</v>
      </c>
      <c r="B23" s="15" t="s">
        <v>63</v>
      </c>
      <c r="C23" s="16" t="s">
        <v>51</v>
      </c>
      <c r="D23" s="55">
        <f>D250</f>
        <v>1.9981330462911997</v>
      </c>
      <c r="E23" s="55">
        <v>0</v>
      </c>
      <c r="F23" s="55">
        <f>F250</f>
        <v>1.9981330462911997</v>
      </c>
      <c r="G23" s="55">
        <f t="shared" si="2"/>
        <v>34.308603130000002</v>
      </c>
      <c r="H23" s="56">
        <f t="shared" si="3"/>
        <v>34.308603130000002</v>
      </c>
      <c r="I23" s="56">
        <f t="shared" si="4"/>
        <v>16.138401999999999</v>
      </c>
      <c r="J23" s="56">
        <v>0</v>
      </c>
      <c r="K23" s="56">
        <v>1.52962917</v>
      </c>
      <c r="L23" s="56">
        <v>8.8079758000000012</v>
      </c>
      <c r="M23" s="56">
        <v>14.608772829999999</v>
      </c>
      <c r="N23" s="56">
        <v>25.50062733</v>
      </c>
      <c r="O23" s="57" t="s">
        <v>430</v>
      </c>
      <c r="P23" s="55">
        <v>0</v>
      </c>
      <c r="Q23" s="57" t="s">
        <v>430</v>
      </c>
      <c r="R23" s="56">
        <f>R250</f>
        <v>1.06114</v>
      </c>
      <c r="S23" s="56">
        <f t="shared" si="1"/>
        <v>18.170201130000002</v>
      </c>
      <c r="T23" s="55">
        <f t="shared" si="5"/>
        <v>7.330426199999998</v>
      </c>
      <c r="U23" s="58">
        <f t="shared" si="6"/>
        <v>83.224867625090411</v>
      </c>
      <c r="V23" s="55" t="s">
        <v>430</v>
      </c>
    </row>
    <row r="24" spans="1:22" s="59" customFormat="1" x14ac:dyDescent="0.25">
      <c r="A24" s="14" t="s">
        <v>64</v>
      </c>
      <c r="B24" s="15" t="s">
        <v>65</v>
      </c>
      <c r="C24" s="16" t="s">
        <v>51</v>
      </c>
      <c r="D24" s="55">
        <f>D25+D117+D213+D250</f>
        <v>22.084718768085636</v>
      </c>
      <c r="E24" s="55">
        <v>0</v>
      </c>
      <c r="F24" s="55">
        <f>F25+F117+F213+F250</f>
        <v>22.084718768085636</v>
      </c>
      <c r="G24" s="55">
        <f t="shared" si="2"/>
        <v>280.09002641282473</v>
      </c>
      <c r="H24" s="56">
        <f t="shared" si="3"/>
        <v>280.09002641282473</v>
      </c>
      <c r="I24" s="56">
        <f t="shared" si="4"/>
        <v>104.93856210000001</v>
      </c>
      <c r="J24" s="56">
        <v>16.907038710052493</v>
      </c>
      <c r="K24" s="56">
        <v>35.672249470000004</v>
      </c>
      <c r="L24" s="56">
        <v>88.286149173346729</v>
      </c>
      <c r="M24" s="56">
        <v>69.266312630000016</v>
      </c>
      <c r="N24" s="56">
        <v>122.29515444170799</v>
      </c>
      <c r="O24" s="57" t="s">
        <v>430</v>
      </c>
      <c r="P24" s="55">
        <v>52.601684087717523</v>
      </c>
      <c r="Q24" s="57" t="s">
        <v>430</v>
      </c>
      <c r="R24" s="56">
        <f>R25+R117+R213+R250</f>
        <v>11.575339999999999</v>
      </c>
      <c r="S24" s="56">
        <f t="shared" si="1"/>
        <v>175.15146431282471</v>
      </c>
      <c r="T24" s="55">
        <f t="shared" si="5"/>
        <v>-0.25462578339920583</v>
      </c>
      <c r="U24" s="58">
        <f t="shared" si="6"/>
        <v>-0.24205539210527149</v>
      </c>
      <c r="V24" s="55" t="s">
        <v>430</v>
      </c>
    </row>
    <row r="25" spans="1:22" s="59" customFormat="1" ht="15.75" customHeight="1" x14ac:dyDescent="0.25">
      <c r="A25" s="17" t="s">
        <v>18</v>
      </c>
      <c r="B25" s="18" t="s">
        <v>66</v>
      </c>
      <c r="C25" s="19" t="s">
        <v>51</v>
      </c>
      <c r="D25" s="55">
        <f>D26+D104</f>
        <v>9.9029557044239773</v>
      </c>
      <c r="E25" s="55">
        <v>0</v>
      </c>
      <c r="F25" s="55">
        <f>F26+F104</f>
        <v>9.9029557044239773</v>
      </c>
      <c r="G25" s="55">
        <f t="shared" si="2"/>
        <v>70.925138643908937</v>
      </c>
      <c r="H25" s="56">
        <f t="shared" si="3"/>
        <v>70.925138643908937</v>
      </c>
      <c r="I25" s="56">
        <f t="shared" si="4"/>
        <v>50.558823709999999</v>
      </c>
      <c r="J25" s="56">
        <v>7.8646170028566553</v>
      </c>
      <c r="K25" s="56">
        <v>28.438633320000001</v>
      </c>
      <c r="L25" s="56">
        <v>21.013965284800914</v>
      </c>
      <c r="M25" s="56">
        <v>22.120190389999998</v>
      </c>
      <c r="N25" s="56">
        <v>21.013965284800911</v>
      </c>
      <c r="O25" s="57" t="s">
        <v>430</v>
      </c>
      <c r="P25" s="55">
        <v>21.032591071450454</v>
      </c>
      <c r="Q25" s="57" t="s">
        <v>430</v>
      </c>
      <c r="R25" s="56">
        <f>R26+R104</f>
        <v>2.6413599999999993</v>
      </c>
      <c r="S25" s="56">
        <f t="shared" si="1"/>
        <v>20.366314933908939</v>
      </c>
      <c r="T25" s="55">
        <f t="shared" si="5"/>
        <v>21.68024142234243</v>
      </c>
      <c r="U25" s="58">
        <f t="shared" si="6"/>
        <v>75.073773381210458</v>
      </c>
      <c r="V25" s="72" t="s">
        <v>497</v>
      </c>
    </row>
    <row r="26" spans="1:22" s="59" customFormat="1" ht="24.75" customHeight="1" x14ac:dyDescent="0.25">
      <c r="A26" s="17" t="s">
        <v>19</v>
      </c>
      <c r="B26" s="18" t="s">
        <v>67</v>
      </c>
      <c r="C26" s="19" t="s">
        <v>51</v>
      </c>
      <c r="D26" s="55">
        <f>D27+D28+D29</f>
        <v>9.6597164707416354</v>
      </c>
      <c r="E26" s="55">
        <v>0</v>
      </c>
      <c r="F26" s="55">
        <f>F27+F28+F29</f>
        <v>9.6597164707416354</v>
      </c>
      <c r="G26" s="55">
        <f t="shared" si="2"/>
        <v>66.748640812824789</v>
      </c>
      <c r="H26" s="56">
        <f t="shared" si="3"/>
        <v>66.748640812824789</v>
      </c>
      <c r="I26" s="56">
        <f t="shared" si="4"/>
        <v>50.609812769999998</v>
      </c>
      <c r="J26" s="56">
        <v>6.8251489917480006</v>
      </c>
      <c r="K26" s="56">
        <v>28.438633320000001</v>
      </c>
      <c r="L26" s="56">
        <v>19.974497273692261</v>
      </c>
      <c r="M26" s="56">
        <v>22.171179449999997</v>
      </c>
      <c r="N26" s="56">
        <v>19.974497273692258</v>
      </c>
      <c r="O26" s="57" t="s">
        <v>430</v>
      </c>
      <c r="P26" s="55">
        <v>19.974497273692258</v>
      </c>
      <c r="Q26" s="57" t="s">
        <v>430</v>
      </c>
      <c r="R26" s="56">
        <f>R27+R28+R29</f>
        <v>2.3951499999999992</v>
      </c>
      <c r="S26" s="56">
        <f t="shared" si="1"/>
        <v>16.138828042824791</v>
      </c>
      <c r="T26" s="55">
        <f t="shared" si="5"/>
        <v>23.810166504559735</v>
      </c>
      <c r="U26" s="58">
        <f t="shared" si="6"/>
        <v>88.845077538446333</v>
      </c>
      <c r="V26" s="73"/>
    </row>
    <row r="27" spans="1:22" s="59" customFormat="1" ht="25.5" x14ac:dyDescent="0.25">
      <c r="A27" s="17" t="s">
        <v>20</v>
      </c>
      <c r="B27" s="18" t="s">
        <v>68</v>
      </c>
      <c r="C27" s="19" t="s">
        <v>51</v>
      </c>
      <c r="D27" s="55">
        <v>1.6779682720929228</v>
      </c>
      <c r="E27" s="55">
        <v>0</v>
      </c>
      <c r="F27" s="55">
        <v>1.6779682720929228</v>
      </c>
      <c r="G27" s="55">
        <f t="shared" si="2"/>
        <v>11.594760760162135</v>
      </c>
      <c r="H27" s="56">
        <f t="shared" si="3"/>
        <v>11.594760760162135</v>
      </c>
      <c r="I27" s="56">
        <f t="shared" si="4"/>
        <v>2.7859719099999998</v>
      </c>
      <c r="J27" s="56">
        <v>1.1855817399142463</v>
      </c>
      <c r="K27" s="56">
        <v>1.3072756000000001</v>
      </c>
      <c r="L27" s="56">
        <v>3.4697263400826293</v>
      </c>
      <c r="M27" s="56">
        <v>1.4786963099999997</v>
      </c>
      <c r="N27" s="56">
        <v>3.4697263400826293</v>
      </c>
      <c r="O27" s="57" t="s">
        <v>430</v>
      </c>
      <c r="P27" s="55">
        <v>3.4697263400826293</v>
      </c>
      <c r="Q27" s="57" t="s">
        <v>430</v>
      </c>
      <c r="R27" s="56">
        <f>ROUND(S27/6.91,2)</f>
        <v>1.27</v>
      </c>
      <c r="S27" s="56">
        <f t="shared" si="1"/>
        <v>8.8087888501621343</v>
      </c>
      <c r="T27" s="55">
        <f t="shared" si="5"/>
        <v>-1.8693361699968758</v>
      </c>
      <c r="U27" s="58">
        <f t="shared" si="6"/>
        <v>-40.154940078597988</v>
      </c>
      <c r="V27" s="73"/>
    </row>
    <row r="28" spans="1:22" s="59" customFormat="1" ht="25.5" x14ac:dyDescent="0.25">
      <c r="A28" s="17" t="s">
        <v>21</v>
      </c>
      <c r="B28" s="18" t="s">
        <v>69</v>
      </c>
      <c r="C28" s="19" t="s">
        <v>51</v>
      </c>
      <c r="D28" s="55">
        <v>2.4634280592346309</v>
      </c>
      <c r="E28" s="55">
        <v>0</v>
      </c>
      <c r="F28" s="55">
        <v>2.4634280592346309</v>
      </c>
      <c r="G28" s="55">
        <f t="shared" si="2"/>
        <v>17.022287889311269</v>
      </c>
      <c r="H28" s="56">
        <f t="shared" si="3"/>
        <v>17.022287889311269</v>
      </c>
      <c r="I28" s="56">
        <f t="shared" si="4"/>
        <v>40.393433119999997</v>
      </c>
      <c r="J28" s="56">
        <v>1.7405545582683202</v>
      </c>
      <c r="K28" s="56">
        <v>26.743577129999998</v>
      </c>
      <c r="L28" s="56">
        <v>5.0939111103476495</v>
      </c>
      <c r="M28" s="56">
        <v>13.649855990000002</v>
      </c>
      <c r="N28" s="56">
        <v>5.0939111103476495</v>
      </c>
      <c r="O28" s="57" t="s">
        <v>430</v>
      </c>
      <c r="P28" s="55">
        <v>5.0939111103476495</v>
      </c>
      <c r="Q28" s="57" t="s">
        <v>430</v>
      </c>
      <c r="R28" s="56">
        <f>ROUND(S28/6.91,5)</f>
        <v>-3.3822199999999998</v>
      </c>
      <c r="S28" s="56">
        <f t="shared" si="1"/>
        <v>-23.371145230688729</v>
      </c>
      <c r="T28" s="55">
        <f t="shared" si="5"/>
        <v>33.558967451384028</v>
      </c>
      <c r="U28" s="58">
        <f t="shared" si="6"/>
        <v>491.02547409796227</v>
      </c>
      <c r="V28" s="73"/>
    </row>
    <row r="29" spans="1:22" s="59" customFormat="1" ht="25.5" x14ac:dyDescent="0.25">
      <c r="A29" s="17" t="s">
        <v>22</v>
      </c>
      <c r="B29" s="18" t="s">
        <v>70</v>
      </c>
      <c r="C29" s="19" t="s">
        <v>51</v>
      </c>
      <c r="D29" s="55">
        <f>SUM(D30:D91)</f>
        <v>5.5183201394140813</v>
      </c>
      <c r="E29" s="55">
        <v>0</v>
      </c>
      <c r="F29" s="55">
        <f>SUM(F30:F91)</f>
        <v>5.5183201394140813</v>
      </c>
      <c r="G29" s="55">
        <f t="shared" si="2"/>
        <v>38.131592163351378</v>
      </c>
      <c r="H29" s="56">
        <f t="shared" si="3"/>
        <v>38.131592163351378</v>
      </c>
      <c r="I29" s="56">
        <f t="shared" si="4"/>
        <v>6.9856258199999983</v>
      </c>
      <c r="J29" s="56">
        <v>3.8990126935654343</v>
      </c>
      <c r="K29" s="56">
        <v>0.38778058999999998</v>
      </c>
      <c r="L29" s="56">
        <v>11.410859823261983</v>
      </c>
      <c r="M29" s="56">
        <v>6.5978452299999981</v>
      </c>
      <c r="N29" s="56">
        <v>11.410859823261982</v>
      </c>
      <c r="O29" s="57" t="s">
        <v>430</v>
      </c>
      <c r="P29" s="55">
        <v>11.410859823261982</v>
      </c>
      <c r="Q29" s="57" t="s">
        <v>430</v>
      </c>
      <c r="R29" s="56">
        <f>SUM(R30:R91)</f>
        <v>4.507369999999999</v>
      </c>
      <c r="S29" s="56">
        <f t="shared" si="1"/>
        <v>31.145966343351379</v>
      </c>
      <c r="T29" s="55">
        <f t="shared" si="5"/>
        <v>-8.3242466968274194</v>
      </c>
      <c r="U29" s="58">
        <f t="shared" si="6"/>
        <v>-54.371757097768494</v>
      </c>
      <c r="V29" s="73"/>
    </row>
    <row r="30" spans="1:22" ht="25.5" x14ac:dyDescent="0.25">
      <c r="A30" s="20" t="s">
        <v>22</v>
      </c>
      <c r="B30" s="21" t="s">
        <v>436</v>
      </c>
      <c r="C30" s="22" t="s">
        <v>163</v>
      </c>
      <c r="D30" s="54">
        <v>5.5183201394140813</v>
      </c>
      <c r="E30" s="54">
        <v>0</v>
      </c>
      <c r="F30" s="54">
        <v>5.5183201394140813</v>
      </c>
      <c r="G30" s="54">
        <f t="shared" si="2"/>
        <v>38.131592163351378</v>
      </c>
      <c r="H30" s="54">
        <f t="shared" si="3"/>
        <v>38.131592163351378</v>
      </c>
      <c r="I30" s="54">
        <f t="shared" si="4"/>
        <v>0</v>
      </c>
      <c r="J30" s="54">
        <v>3.8990126935654343</v>
      </c>
      <c r="K30" s="54">
        <v>0</v>
      </c>
      <c r="L30" s="54">
        <v>11.410859823261983</v>
      </c>
      <c r="M30" s="54">
        <v>0</v>
      </c>
      <c r="N30" s="54">
        <v>11.410859823261982</v>
      </c>
      <c r="O30" s="51" t="s">
        <v>430</v>
      </c>
      <c r="P30" s="54">
        <v>11.410859823261982</v>
      </c>
      <c r="Q30" s="60" t="s">
        <v>430</v>
      </c>
      <c r="R30" s="54">
        <f>ROUND(S30/6.91,5)</f>
        <v>5.5183200000000001</v>
      </c>
      <c r="S30" s="54">
        <f t="shared" si="1"/>
        <v>38.131592163351378</v>
      </c>
      <c r="T30" s="54">
        <f t="shared" si="5"/>
        <v>-15.309872516827419</v>
      </c>
      <c r="U30" s="61">
        <f t="shared" si="6"/>
        <v>-100</v>
      </c>
      <c r="V30" s="73"/>
    </row>
    <row r="31" spans="1:22" ht="25.5" x14ac:dyDescent="0.25">
      <c r="A31" s="23" t="s">
        <v>22</v>
      </c>
      <c r="B31" s="24" t="s">
        <v>164</v>
      </c>
      <c r="C31" s="25" t="s">
        <v>165</v>
      </c>
      <c r="D31" s="5">
        <v>0</v>
      </c>
      <c r="E31" s="5">
        <v>0</v>
      </c>
      <c r="F31" s="5">
        <v>0</v>
      </c>
      <c r="G31" s="5">
        <f t="shared" si="2"/>
        <v>0</v>
      </c>
      <c r="H31" s="54">
        <f t="shared" si="3"/>
        <v>0</v>
      </c>
      <c r="I31" s="54">
        <f t="shared" si="4"/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1" t="s">
        <v>430</v>
      </c>
      <c r="P31" s="5">
        <v>0</v>
      </c>
      <c r="Q31" s="51" t="s">
        <v>430</v>
      </c>
      <c r="R31" s="54">
        <v>0</v>
      </c>
      <c r="S31" s="54">
        <f t="shared" si="1"/>
        <v>0</v>
      </c>
      <c r="T31" s="5">
        <f t="shared" si="5"/>
        <v>0</v>
      </c>
      <c r="U31" s="52">
        <v>0</v>
      </c>
      <c r="V31" s="73"/>
    </row>
    <row r="32" spans="1:22" ht="51" x14ac:dyDescent="0.25">
      <c r="A32" s="23" t="s">
        <v>22</v>
      </c>
      <c r="B32" s="24" t="s">
        <v>166</v>
      </c>
      <c r="C32" s="25" t="s">
        <v>167</v>
      </c>
      <c r="D32" s="5">
        <v>0</v>
      </c>
      <c r="E32" s="5">
        <v>0</v>
      </c>
      <c r="F32" s="5">
        <v>0</v>
      </c>
      <c r="G32" s="5">
        <f t="shared" si="2"/>
        <v>0</v>
      </c>
      <c r="H32" s="54">
        <f t="shared" si="3"/>
        <v>0</v>
      </c>
      <c r="I32" s="54">
        <f t="shared" si="4"/>
        <v>0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1" t="s">
        <v>430</v>
      </c>
      <c r="P32" s="5">
        <v>0</v>
      </c>
      <c r="Q32" s="51" t="s">
        <v>430</v>
      </c>
      <c r="R32" s="54">
        <v>0</v>
      </c>
      <c r="S32" s="54">
        <f t="shared" si="1"/>
        <v>0</v>
      </c>
      <c r="T32" s="5">
        <f t="shared" si="5"/>
        <v>0</v>
      </c>
      <c r="U32" s="52">
        <v>0</v>
      </c>
      <c r="V32" s="73"/>
    </row>
    <row r="33" spans="1:22" ht="33" customHeight="1" x14ac:dyDescent="0.25">
      <c r="A33" s="23" t="s">
        <v>22</v>
      </c>
      <c r="B33" s="24" t="s">
        <v>168</v>
      </c>
      <c r="C33" s="26" t="s">
        <v>169</v>
      </c>
      <c r="D33" s="5">
        <v>0</v>
      </c>
      <c r="E33" s="5">
        <v>0</v>
      </c>
      <c r="F33" s="5">
        <v>0</v>
      </c>
      <c r="G33" s="5">
        <f t="shared" si="2"/>
        <v>0</v>
      </c>
      <c r="H33" s="54">
        <f t="shared" si="3"/>
        <v>0</v>
      </c>
      <c r="I33" s="54">
        <f t="shared" si="4"/>
        <v>1.4326E-2</v>
      </c>
      <c r="J33" s="54">
        <v>0</v>
      </c>
      <c r="K33" s="54">
        <v>0</v>
      </c>
      <c r="L33" s="54">
        <v>0</v>
      </c>
      <c r="M33" s="54">
        <v>1.4326E-2</v>
      </c>
      <c r="N33" s="54">
        <v>0</v>
      </c>
      <c r="O33" s="51" t="s">
        <v>430</v>
      </c>
      <c r="P33" s="5">
        <v>0</v>
      </c>
      <c r="Q33" s="51" t="s">
        <v>430</v>
      </c>
      <c r="R33" s="54">
        <f>ROUND(S33/6.91,5)</f>
        <v>-2.0699999999999998E-3</v>
      </c>
      <c r="S33" s="54">
        <f t="shared" si="1"/>
        <v>-1.4326E-2</v>
      </c>
      <c r="T33" s="5">
        <f t="shared" si="5"/>
        <v>1.4326E-2</v>
      </c>
      <c r="U33" s="52">
        <v>100</v>
      </c>
      <c r="V33" s="73"/>
    </row>
    <row r="34" spans="1:22" ht="43.5" customHeight="1" x14ac:dyDescent="0.25">
      <c r="A34" s="23" t="s">
        <v>22</v>
      </c>
      <c r="B34" s="24" t="s">
        <v>170</v>
      </c>
      <c r="C34" s="26" t="s">
        <v>171</v>
      </c>
      <c r="D34" s="5">
        <v>0</v>
      </c>
      <c r="E34" s="5">
        <v>0</v>
      </c>
      <c r="F34" s="5">
        <v>0</v>
      </c>
      <c r="G34" s="5">
        <f t="shared" si="2"/>
        <v>0</v>
      </c>
      <c r="H34" s="54">
        <f t="shared" si="3"/>
        <v>0</v>
      </c>
      <c r="I34" s="54">
        <f t="shared" si="4"/>
        <v>0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1" t="s">
        <v>430</v>
      </c>
      <c r="P34" s="5">
        <v>0</v>
      </c>
      <c r="Q34" s="51" t="s">
        <v>430</v>
      </c>
      <c r="R34" s="54">
        <v>0</v>
      </c>
      <c r="S34" s="54">
        <f t="shared" si="1"/>
        <v>0</v>
      </c>
      <c r="T34" s="5">
        <f t="shared" si="5"/>
        <v>0</v>
      </c>
      <c r="U34" s="52">
        <v>0</v>
      </c>
      <c r="V34" s="73"/>
    </row>
    <row r="35" spans="1:22" ht="31.5" customHeight="1" x14ac:dyDescent="0.25">
      <c r="A35" s="23" t="s">
        <v>22</v>
      </c>
      <c r="B35" s="24" t="s">
        <v>172</v>
      </c>
      <c r="C35" s="26" t="s">
        <v>173</v>
      </c>
      <c r="D35" s="5">
        <v>0</v>
      </c>
      <c r="E35" s="5">
        <v>0</v>
      </c>
      <c r="F35" s="5">
        <v>0</v>
      </c>
      <c r="G35" s="5">
        <f t="shared" si="2"/>
        <v>0</v>
      </c>
      <c r="H35" s="54">
        <f t="shared" si="3"/>
        <v>0</v>
      </c>
      <c r="I35" s="54">
        <f t="shared" si="4"/>
        <v>0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1" t="s">
        <v>430</v>
      </c>
      <c r="P35" s="5">
        <v>0</v>
      </c>
      <c r="Q35" s="51" t="s">
        <v>430</v>
      </c>
      <c r="R35" s="54">
        <v>0</v>
      </c>
      <c r="S35" s="54">
        <f t="shared" si="1"/>
        <v>0</v>
      </c>
      <c r="T35" s="5">
        <f t="shared" si="5"/>
        <v>0</v>
      </c>
      <c r="U35" s="52">
        <v>0</v>
      </c>
      <c r="V35" s="73"/>
    </row>
    <row r="36" spans="1:22" ht="33" customHeight="1" x14ac:dyDescent="0.25">
      <c r="A36" s="23" t="s">
        <v>22</v>
      </c>
      <c r="B36" s="24" t="s">
        <v>174</v>
      </c>
      <c r="C36" s="26" t="s">
        <v>175</v>
      </c>
      <c r="D36" s="5">
        <v>0</v>
      </c>
      <c r="E36" s="5">
        <v>0</v>
      </c>
      <c r="F36" s="5">
        <v>0</v>
      </c>
      <c r="G36" s="5">
        <f t="shared" si="2"/>
        <v>0</v>
      </c>
      <c r="H36" s="54">
        <f t="shared" si="3"/>
        <v>0</v>
      </c>
      <c r="I36" s="54">
        <f t="shared" si="4"/>
        <v>0</v>
      </c>
      <c r="J36" s="54">
        <v>0</v>
      </c>
      <c r="K36" s="54">
        <v>0</v>
      </c>
      <c r="L36" s="54">
        <v>0</v>
      </c>
      <c r="M36" s="54">
        <v>0</v>
      </c>
      <c r="N36" s="54">
        <v>0</v>
      </c>
      <c r="O36" s="51" t="s">
        <v>430</v>
      </c>
      <c r="P36" s="5">
        <v>0</v>
      </c>
      <c r="Q36" s="51" t="s">
        <v>430</v>
      </c>
      <c r="R36" s="54">
        <v>0</v>
      </c>
      <c r="S36" s="54">
        <f t="shared" si="1"/>
        <v>0</v>
      </c>
      <c r="T36" s="5">
        <f t="shared" si="5"/>
        <v>0</v>
      </c>
      <c r="U36" s="52">
        <v>0</v>
      </c>
      <c r="V36" s="73"/>
    </row>
    <row r="37" spans="1:22" ht="33.75" customHeight="1" x14ac:dyDescent="0.25">
      <c r="A37" s="23" t="s">
        <v>22</v>
      </c>
      <c r="B37" s="24" t="s">
        <v>140</v>
      </c>
      <c r="C37" s="26" t="s">
        <v>141</v>
      </c>
      <c r="D37" s="5">
        <v>0</v>
      </c>
      <c r="E37" s="5">
        <v>0</v>
      </c>
      <c r="F37" s="5">
        <v>0</v>
      </c>
      <c r="G37" s="5">
        <f t="shared" si="2"/>
        <v>0</v>
      </c>
      <c r="H37" s="54">
        <f t="shared" si="3"/>
        <v>0</v>
      </c>
      <c r="I37" s="54">
        <f t="shared" si="4"/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1" t="s">
        <v>430</v>
      </c>
      <c r="P37" s="5">
        <v>0</v>
      </c>
      <c r="Q37" s="51" t="s">
        <v>430</v>
      </c>
      <c r="R37" s="54">
        <v>0</v>
      </c>
      <c r="S37" s="54">
        <f t="shared" si="1"/>
        <v>0</v>
      </c>
      <c r="T37" s="5">
        <f t="shared" si="5"/>
        <v>0</v>
      </c>
      <c r="U37" s="52">
        <v>0</v>
      </c>
      <c r="V37" s="73"/>
    </row>
    <row r="38" spans="1:22" ht="30" customHeight="1" x14ac:dyDescent="0.25">
      <c r="A38" s="23" t="s">
        <v>22</v>
      </c>
      <c r="B38" s="24" t="s">
        <v>176</v>
      </c>
      <c r="C38" s="26" t="s">
        <v>177</v>
      </c>
      <c r="D38" s="5">
        <v>0</v>
      </c>
      <c r="E38" s="5">
        <v>0</v>
      </c>
      <c r="F38" s="5">
        <v>0</v>
      </c>
      <c r="G38" s="5">
        <f t="shared" si="2"/>
        <v>0</v>
      </c>
      <c r="H38" s="54">
        <f t="shared" si="3"/>
        <v>0</v>
      </c>
      <c r="I38" s="54">
        <f t="shared" si="4"/>
        <v>0</v>
      </c>
      <c r="J38" s="54">
        <v>0</v>
      </c>
      <c r="K38" s="54">
        <v>0</v>
      </c>
      <c r="L38" s="54">
        <v>0</v>
      </c>
      <c r="M38" s="54">
        <v>0</v>
      </c>
      <c r="N38" s="54">
        <v>0</v>
      </c>
      <c r="O38" s="51" t="s">
        <v>430</v>
      </c>
      <c r="P38" s="5">
        <v>0</v>
      </c>
      <c r="Q38" s="51" t="s">
        <v>430</v>
      </c>
      <c r="R38" s="54">
        <v>0</v>
      </c>
      <c r="S38" s="54">
        <f t="shared" si="1"/>
        <v>0</v>
      </c>
      <c r="T38" s="5">
        <f t="shared" si="5"/>
        <v>0</v>
      </c>
      <c r="U38" s="52">
        <v>0</v>
      </c>
      <c r="V38" s="73"/>
    </row>
    <row r="39" spans="1:22" ht="33.75" customHeight="1" x14ac:dyDescent="0.25">
      <c r="A39" s="23" t="s">
        <v>22</v>
      </c>
      <c r="B39" s="24" t="s">
        <v>178</v>
      </c>
      <c r="C39" s="26" t="s">
        <v>179</v>
      </c>
      <c r="D39" s="5">
        <v>0</v>
      </c>
      <c r="E39" s="5">
        <v>0</v>
      </c>
      <c r="F39" s="5">
        <v>0</v>
      </c>
      <c r="G39" s="5">
        <f t="shared" si="2"/>
        <v>0</v>
      </c>
      <c r="H39" s="54">
        <f t="shared" si="3"/>
        <v>0</v>
      </c>
      <c r="I39" s="54">
        <f t="shared" si="4"/>
        <v>0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1" t="s">
        <v>430</v>
      </c>
      <c r="P39" s="5">
        <v>0</v>
      </c>
      <c r="Q39" s="51" t="s">
        <v>430</v>
      </c>
      <c r="R39" s="54">
        <v>0</v>
      </c>
      <c r="S39" s="54">
        <f t="shared" si="1"/>
        <v>0</v>
      </c>
      <c r="T39" s="5">
        <f t="shared" si="5"/>
        <v>0</v>
      </c>
      <c r="U39" s="52">
        <v>0</v>
      </c>
      <c r="V39" s="73"/>
    </row>
    <row r="40" spans="1:22" ht="30.75" customHeight="1" x14ac:dyDescent="0.25">
      <c r="A40" s="23" t="s">
        <v>22</v>
      </c>
      <c r="B40" s="24" t="s">
        <v>180</v>
      </c>
      <c r="C40" s="26" t="s">
        <v>145</v>
      </c>
      <c r="D40" s="5">
        <v>0</v>
      </c>
      <c r="E40" s="5">
        <v>0</v>
      </c>
      <c r="F40" s="5">
        <v>0</v>
      </c>
      <c r="G40" s="5">
        <f t="shared" si="2"/>
        <v>0</v>
      </c>
      <c r="H40" s="54">
        <f t="shared" si="3"/>
        <v>0</v>
      </c>
      <c r="I40" s="54">
        <f t="shared" si="4"/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1" t="s">
        <v>430</v>
      </c>
      <c r="P40" s="5">
        <v>0</v>
      </c>
      <c r="Q40" s="51" t="s">
        <v>430</v>
      </c>
      <c r="R40" s="54">
        <v>0</v>
      </c>
      <c r="S40" s="54">
        <f t="shared" si="1"/>
        <v>0</v>
      </c>
      <c r="T40" s="5">
        <f t="shared" si="5"/>
        <v>0</v>
      </c>
      <c r="U40" s="52">
        <v>0</v>
      </c>
      <c r="V40" s="73"/>
    </row>
    <row r="41" spans="1:22" ht="30" customHeight="1" x14ac:dyDescent="0.25">
      <c r="A41" s="23" t="s">
        <v>22</v>
      </c>
      <c r="B41" s="24" t="s">
        <v>181</v>
      </c>
      <c r="C41" s="26" t="s">
        <v>182</v>
      </c>
      <c r="D41" s="5">
        <v>0</v>
      </c>
      <c r="E41" s="5">
        <v>0</v>
      </c>
      <c r="F41" s="5">
        <v>0</v>
      </c>
      <c r="G41" s="5">
        <f t="shared" si="2"/>
        <v>0</v>
      </c>
      <c r="H41" s="54">
        <f t="shared" si="3"/>
        <v>0</v>
      </c>
      <c r="I41" s="54">
        <f t="shared" si="4"/>
        <v>0</v>
      </c>
      <c r="J41" s="54">
        <v>0</v>
      </c>
      <c r="K41" s="54">
        <v>0</v>
      </c>
      <c r="L41" s="54">
        <v>0</v>
      </c>
      <c r="M41" s="54">
        <v>0</v>
      </c>
      <c r="N41" s="54">
        <v>0</v>
      </c>
      <c r="O41" s="51" t="s">
        <v>430</v>
      </c>
      <c r="P41" s="5">
        <v>0</v>
      </c>
      <c r="Q41" s="51" t="s">
        <v>430</v>
      </c>
      <c r="R41" s="54">
        <v>0</v>
      </c>
      <c r="S41" s="54">
        <f t="shared" si="1"/>
        <v>0</v>
      </c>
      <c r="T41" s="5">
        <f t="shared" si="5"/>
        <v>0</v>
      </c>
      <c r="U41" s="52">
        <v>0</v>
      </c>
      <c r="V41" s="73"/>
    </row>
    <row r="42" spans="1:22" ht="31.5" customHeight="1" x14ac:dyDescent="0.25">
      <c r="A42" s="23" t="s">
        <v>22</v>
      </c>
      <c r="B42" s="24" t="s">
        <v>183</v>
      </c>
      <c r="C42" s="26" t="s">
        <v>184</v>
      </c>
      <c r="D42" s="5">
        <v>0</v>
      </c>
      <c r="E42" s="5">
        <v>0</v>
      </c>
      <c r="F42" s="5">
        <v>0</v>
      </c>
      <c r="G42" s="5">
        <f t="shared" si="2"/>
        <v>0</v>
      </c>
      <c r="H42" s="54">
        <f t="shared" si="3"/>
        <v>0</v>
      </c>
      <c r="I42" s="54">
        <f t="shared" si="4"/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1" t="s">
        <v>430</v>
      </c>
      <c r="P42" s="5">
        <v>0</v>
      </c>
      <c r="Q42" s="51" t="s">
        <v>430</v>
      </c>
      <c r="R42" s="54">
        <v>0</v>
      </c>
      <c r="S42" s="54">
        <f t="shared" si="1"/>
        <v>0</v>
      </c>
      <c r="T42" s="5">
        <f t="shared" si="5"/>
        <v>0</v>
      </c>
      <c r="U42" s="52">
        <v>0</v>
      </c>
      <c r="V42" s="73"/>
    </row>
    <row r="43" spans="1:22" ht="33.75" customHeight="1" x14ac:dyDescent="0.25">
      <c r="A43" s="23" t="s">
        <v>22</v>
      </c>
      <c r="B43" s="24" t="s">
        <v>185</v>
      </c>
      <c r="C43" s="26" t="s">
        <v>144</v>
      </c>
      <c r="D43" s="5">
        <v>0</v>
      </c>
      <c r="E43" s="5">
        <v>0</v>
      </c>
      <c r="F43" s="5">
        <v>0</v>
      </c>
      <c r="G43" s="5">
        <f t="shared" si="2"/>
        <v>0</v>
      </c>
      <c r="H43" s="54">
        <f t="shared" si="3"/>
        <v>0</v>
      </c>
      <c r="I43" s="54">
        <f t="shared" si="4"/>
        <v>2.1275249000000001</v>
      </c>
      <c r="J43" s="54">
        <v>0</v>
      </c>
      <c r="K43" s="54">
        <v>0</v>
      </c>
      <c r="L43" s="54">
        <v>0</v>
      </c>
      <c r="M43" s="54">
        <v>2.1275249000000001</v>
      </c>
      <c r="N43" s="54">
        <v>0</v>
      </c>
      <c r="O43" s="51" t="s">
        <v>430</v>
      </c>
      <c r="P43" s="5">
        <v>0</v>
      </c>
      <c r="Q43" s="51" t="s">
        <v>430</v>
      </c>
      <c r="R43" s="54">
        <f>ROUND(S43/6.91,5)</f>
        <v>-0.30789</v>
      </c>
      <c r="S43" s="54">
        <f t="shared" si="1"/>
        <v>-2.1275249000000001</v>
      </c>
      <c r="T43" s="5">
        <f t="shared" si="5"/>
        <v>2.1275249000000001</v>
      </c>
      <c r="U43" s="52">
        <v>100</v>
      </c>
      <c r="V43" s="73"/>
    </row>
    <row r="44" spans="1:22" ht="31.5" customHeight="1" x14ac:dyDescent="0.25">
      <c r="A44" s="23" t="s">
        <v>22</v>
      </c>
      <c r="B44" s="24" t="s">
        <v>186</v>
      </c>
      <c r="C44" s="26" t="s">
        <v>187</v>
      </c>
      <c r="D44" s="5">
        <v>0</v>
      </c>
      <c r="E44" s="5">
        <v>0</v>
      </c>
      <c r="F44" s="5">
        <v>0</v>
      </c>
      <c r="G44" s="5">
        <f t="shared" si="2"/>
        <v>0</v>
      </c>
      <c r="H44" s="54">
        <f t="shared" si="3"/>
        <v>0</v>
      </c>
      <c r="I44" s="54">
        <f t="shared" si="4"/>
        <v>0</v>
      </c>
      <c r="J44" s="54">
        <v>0</v>
      </c>
      <c r="K44" s="54">
        <v>0</v>
      </c>
      <c r="L44" s="54">
        <v>0</v>
      </c>
      <c r="M44" s="54">
        <v>0</v>
      </c>
      <c r="N44" s="54">
        <v>0</v>
      </c>
      <c r="O44" s="51" t="s">
        <v>430</v>
      </c>
      <c r="P44" s="5">
        <v>0</v>
      </c>
      <c r="Q44" s="51" t="s">
        <v>430</v>
      </c>
      <c r="R44" s="54">
        <v>0</v>
      </c>
      <c r="S44" s="54">
        <f t="shared" si="1"/>
        <v>0</v>
      </c>
      <c r="T44" s="5">
        <f t="shared" si="5"/>
        <v>0</v>
      </c>
      <c r="U44" s="52">
        <v>0</v>
      </c>
      <c r="V44" s="73"/>
    </row>
    <row r="45" spans="1:22" ht="30" customHeight="1" x14ac:dyDescent="0.25">
      <c r="A45" s="23" t="s">
        <v>22</v>
      </c>
      <c r="B45" s="24" t="s">
        <v>188</v>
      </c>
      <c r="C45" s="26" t="s">
        <v>189</v>
      </c>
      <c r="D45" s="5">
        <v>0</v>
      </c>
      <c r="E45" s="5">
        <v>0</v>
      </c>
      <c r="F45" s="5">
        <v>0</v>
      </c>
      <c r="G45" s="5">
        <f t="shared" si="2"/>
        <v>0</v>
      </c>
      <c r="H45" s="54">
        <f t="shared" si="3"/>
        <v>0</v>
      </c>
      <c r="I45" s="54">
        <f t="shared" si="4"/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1" t="s">
        <v>430</v>
      </c>
      <c r="P45" s="5">
        <v>0</v>
      </c>
      <c r="Q45" s="51" t="s">
        <v>430</v>
      </c>
      <c r="R45" s="54">
        <v>0</v>
      </c>
      <c r="S45" s="54">
        <f t="shared" si="1"/>
        <v>0</v>
      </c>
      <c r="T45" s="5">
        <f t="shared" si="5"/>
        <v>0</v>
      </c>
      <c r="U45" s="52">
        <v>0</v>
      </c>
      <c r="V45" s="73"/>
    </row>
    <row r="46" spans="1:22" ht="33" customHeight="1" x14ac:dyDescent="0.25">
      <c r="A46" s="23" t="s">
        <v>22</v>
      </c>
      <c r="B46" s="24" t="s">
        <v>190</v>
      </c>
      <c r="C46" s="26" t="s">
        <v>191</v>
      </c>
      <c r="D46" s="5">
        <v>0</v>
      </c>
      <c r="E46" s="5">
        <v>0</v>
      </c>
      <c r="F46" s="5">
        <v>0</v>
      </c>
      <c r="G46" s="5">
        <f t="shared" si="2"/>
        <v>0</v>
      </c>
      <c r="H46" s="54">
        <f t="shared" si="3"/>
        <v>0</v>
      </c>
      <c r="I46" s="54">
        <f t="shared" si="4"/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1" t="s">
        <v>430</v>
      </c>
      <c r="P46" s="5">
        <v>0</v>
      </c>
      <c r="Q46" s="51" t="s">
        <v>430</v>
      </c>
      <c r="R46" s="54">
        <v>0</v>
      </c>
      <c r="S46" s="54">
        <f t="shared" si="1"/>
        <v>0</v>
      </c>
      <c r="T46" s="5">
        <f t="shared" si="5"/>
        <v>0</v>
      </c>
      <c r="U46" s="52">
        <v>0</v>
      </c>
      <c r="V46" s="73"/>
    </row>
    <row r="47" spans="1:22" ht="28.5" customHeight="1" x14ac:dyDescent="0.25">
      <c r="A47" s="23" t="s">
        <v>22</v>
      </c>
      <c r="B47" s="24" t="s">
        <v>192</v>
      </c>
      <c r="C47" s="26" t="s">
        <v>193</v>
      </c>
      <c r="D47" s="5">
        <v>0</v>
      </c>
      <c r="E47" s="5">
        <v>0</v>
      </c>
      <c r="F47" s="5">
        <v>0</v>
      </c>
      <c r="G47" s="5">
        <f t="shared" si="2"/>
        <v>0</v>
      </c>
      <c r="H47" s="54">
        <f t="shared" si="3"/>
        <v>0</v>
      </c>
      <c r="I47" s="54">
        <f t="shared" si="4"/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1" t="s">
        <v>430</v>
      </c>
      <c r="P47" s="5">
        <v>0</v>
      </c>
      <c r="Q47" s="51" t="s">
        <v>430</v>
      </c>
      <c r="R47" s="54">
        <v>0</v>
      </c>
      <c r="S47" s="54">
        <f t="shared" si="1"/>
        <v>0</v>
      </c>
      <c r="T47" s="5">
        <f t="shared" si="5"/>
        <v>0</v>
      </c>
      <c r="U47" s="52">
        <v>0</v>
      </c>
      <c r="V47" s="73"/>
    </row>
    <row r="48" spans="1:22" ht="25.5" x14ac:dyDescent="0.25">
      <c r="A48" s="23" t="s">
        <v>22</v>
      </c>
      <c r="B48" s="24" t="s">
        <v>194</v>
      </c>
      <c r="C48" s="26" t="s">
        <v>195</v>
      </c>
      <c r="D48" s="5">
        <v>0</v>
      </c>
      <c r="E48" s="5">
        <v>0</v>
      </c>
      <c r="F48" s="5">
        <v>0</v>
      </c>
      <c r="G48" s="5">
        <f t="shared" si="2"/>
        <v>0</v>
      </c>
      <c r="H48" s="54">
        <f t="shared" si="3"/>
        <v>0</v>
      </c>
      <c r="I48" s="54">
        <f t="shared" si="4"/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1" t="s">
        <v>430</v>
      </c>
      <c r="P48" s="5">
        <v>0</v>
      </c>
      <c r="Q48" s="51" t="s">
        <v>430</v>
      </c>
      <c r="R48" s="54">
        <v>0</v>
      </c>
      <c r="S48" s="54">
        <f t="shared" si="1"/>
        <v>0</v>
      </c>
      <c r="T48" s="5">
        <f t="shared" si="5"/>
        <v>0</v>
      </c>
      <c r="U48" s="52">
        <v>0</v>
      </c>
      <c r="V48" s="73"/>
    </row>
    <row r="49" spans="1:22" ht="25.5" x14ac:dyDescent="0.25">
      <c r="A49" s="23" t="s">
        <v>22</v>
      </c>
      <c r="B49" s="24" t="s">
        <v>196</v>
      </c>
      <c r="C49" s="26" t="s">
        <v>197</v>
      </c>
      <c r="D49" s="5">
        <v>0</v>
      </c>
      <c r="E49" s="5">
        <v>0</v>
      </c>
      <c r="F49" s="5">
        <v>0</v>
      </c>
      <c r="G49" s="5">
        <f t="shared" si="2"/>
        <v>0</v>
      </c>
      <c r="H49" s="54">
        <f t="shared" si="3"/>
        <v>0</v>
      </c>
      <c r="I49" s="54">
        <f t="shared" si="4"/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1" t="s">
        <v>430</v>
      </c>
      <c r="P49" s="5">
        <v>0</v>
      </c>
      <c r="Q49" s="51" t="s">
        <v>430</v>
      </c>
      <c r="R49" s="54">
        <v>0</v>
      </c>
      <c r="S49" s="54">
        <f t="shared" si="1"/>
        <v>0</v>
      </c>
      <c r="T49" s="5">
        <f t="shared" si="5"/>
        <v>0</v>
      </c>
      <c r="U49" s="52">
        <v>0</v>
      </c>
      <c r="V49" s="73"/>
    </row>
    <row r="50" spans="1:22" ht="25.5" x14ac:dyDescent="0.25">
      <c r="A50" s="23" t="s">
        <v>22</v>
      </c>
      <c r="B50" s="24" t="s">
        <v>198</v>
      </c>
      <c r="C50" s="26" t="s">
        <v>199</v>
      </c>
      <c r="D50" s="5">
        <v>0</v>
      </c>
      <c r="E50" s="5">
        <v>0</v>
      </c>
      <c r="F50" s="5">
        <v>0</v>
      </c>
      <c r="G50" s="5">
        <f t="shared" si="2"/>
        <v>0</v>
      </c>
      <c r="H50" s="54">
        <f t="shared" si="3"/>
        <v>0</v>
      </c>
      <c r="I50" s="54">
        <f t="shared" si="4"/>
        <v>5.7400649999999998E-2</v>
      </c>
      <c r="J50" s="54">
        <v>0</v>
      </c>
      <c r="K50" s="54">
        <v>0</v>
      </c>
      <c r="L50" s="54">
        <v>0</v>
      </c>
      <c r="M50" s="54">
        <v>5.7400649999999998E-2</v>
      </c>
      <c r="N50" s="54">
        <v>0</v>
      </c>
      <c r="O50" s="51" t="s">
        <v>430</v>
      </c>
      <c r="P50" s="5">
        <v>0</v>
      </c>
      <c r="Q50" s="51" t="s">
        <v>430</v>
      </c>
      <c r="R50" s="54">
        <f>ROUND(S50/6.91,5)</f>
        <v>-8.3099999999999997E-3</v>
      </c>
      <c r="S50" s="54">
        <f t="shared" si="1"/>
        <v>-5.7400649999999998E-2</v>
      </c>
      <c r="T50" s="5">
        <f t="shared" si="5"/>
        <v>5.7400649999999998E-2</v>
      </c>
      <c r="U50" s="52">
        <v>100</v>
      </c>
      <c r="V50" s="73"/>
    </row>
    <row r="51" spans="1:22" ht="25.5" x14ac:dyDescent="0.25">
      <c r="A51" s="23" t="s">
        <v>22</v>
      </c>
      <c r="B51" s="24" t="s">
        <v>200</v>
      </c>
      <c r="C51" s="26" t="s">
        <v>201</v>
      </c>
      <c r="D51" s="5">
        <v>0</v>
      </c>
      <c r="E51" s="5">
        <v>0</v>
      </c>
      <c r="F51" s="5">
        <v>0</v>
      </c>
      <c r="G51" s="5">
        <f t="shared" si="2"/>
        <v>0</v>
      </c>
      <c r="H51" s="54">
        <f t="shared" si="3"/>
        <v>0</v>
      </c>
      <c r="I51" s="54">
        <f t="shared" si="4"/>
        <v>0</v>
      </c>
      <c r="J51" s="54">
        <v>0</v>
      </c>
      <c r="K51" s="54">
        <v>0</v>
      </c>
      <c r="L51" s="54">
        <v>0</v>
      </c>
      <c r="M51" s="54">
        <v>0</v>
      </c>
      <c r="N51" s="54">
        <v>0</v>
      </c>
      <c r="O51" s="51" t="s">
        <v>430</v>
      </c>
      <c r="P51" s="5">
        <v>0</v>
      </c>
      <c r="Q51" s="51" t="s">
        <v>430</v>
      </c>
      <c r="R51" s="54">
        <f t="shared" ref="R51:R105" si="7">ROUND(S51/6.91,5)</f>
        <v>0</v>
      </c>
      <c r="S51" s="54">
        <f t="shared" si="1"/>
        <v>0</v>
      </c>
      <c r="T51" s="5">
        <f t="shared" si="5"/>
        <v>0</v>
      </c>
      <c r="U51" s="52">
        <v>0</v>
      </c>
      <c r="V51" s="73"/>
    </row>
    <row r="52" spans="1:22" ht="38.25" x14ac:dyDescent="0.25">
      <c r="A52" s="23" t="s">
        <v>22</v>
      </c>
      <c r="B52" s="24" t="s">
        <v>202</v>
      </c>
      <c r="C52" s="26" t="s">
        <v>203</v>
      </c>
      <c r="D52" s="5">
        <v>0</v>
      </c>
      <c r="E52" s="5">
        <v>0</v>
      </c>
      <c r="F52" s="5">
        <v>0</v>
      </c>
      <c r="G52" s="5">
        <f t="shared" si="2"/>
        <v>0</v>
      </c>
      <c r="H52" s="54">
        <f t="shared" si="3"/>
        <v>0</v>
      </c>
      <c r="I52" s="54">
        <f t="shared" si="4"/>
        <v>0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1" t="s">
        <v>430</v>
      </c>
      <c r="P52" s="5">
        <v>0</v>
      </c>
      <c r="Q52" s="51" t="s">
        <v>430</v>
      </c>
      <c r="R52" s="54">
        <f t="shared" si="7"/>
        <v>0</v>
      </c>
      <c r="S52" s="54">
        <f t="shared" si="1"/>
        <v>0</v>
      </c>
      <c r="T52" s="5">
        <f t="shared" si="5"/>
        <v>0</v>
      </c>
      <c r="U52" s="52">
        <v>0</v>
      </c>
      <c r="V52" s="73"/>
    </row>
    <row r="53" spans="1:22" ht="51" x14ac:dyDescent="0.25">
      <c r="A53" s="23" t="s">
        <v>22</v>
      </c>
      <c r="B53" s="24" t="s">
        <v>204</v>
      </c>
      <c r="C53" s="26" t="s">
        <v>205</v>
      </c>
      <c r="D53" s="5">
        <v>0</v>
      </c>
      <c r="E53" s="5">
        <v>0</v>
      </c>
      <c r="F53" s="5">
        <v>0</v>
      </c>
      <c r="G53" s="5">
        <f t="shared" si="2"/>
        <v>0</v>
      </c>
      <c r="H53" s="54">
        <f t="shared" si="3"/>
        <v>0</v>
      </c>
      <c r="I53" s="54">
        <f t="shared" si="4"/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1" t="s">
        <v>430</v>
      </c>
      <c r="P53" s="5">
        <v>0</v>
      </c>
      <c r="Q53" s="51" t="s">
        <v>430</v>
      </c>
      <c r="R53" s="54">
        <f t="shared" si="7"/>
        <v>0</v>
      </c>
      <c r="S53" s="54">
        <f t="shared" si="1"/>
        <v>0</v>
      </c>
      <c r="T53" s="5">
        <f t="shared" si="5"/>
        <v>0</v>
      </c>
      <c r="U53" s="52">
        <v>0</v>
      </c>
      <c r="V53" s="73"/>
    </row>
    <row r="54" spans="1:22" ht="25.5" x14ac:dyDescent="0.25">
      <c r="A54" s="23" t="s">
        <v>22</v>
      </c>
      <c r="B54" s="24" t="s">
        <v>206</v>
      </c>
      <c r="C54" s="26" t="s">
        <v>207</v>
      </c>
      <c r="D54" s="5">
        <v>0</v>
      </c>
      <c r="E54" s="5">
        <v>0</v>
      </c>
      <c r="F54" s="5">
        <v>0</v>
      </c>
      <c r="G54" s="5">
        <f t="shared" si="2"/>
        <v>0</v>
      </c>
      <c r="H54" s="54">
        <f t="shared" si="3"/>
        <v>0</v>
      </c>
      <c r="I54" s="54">
        <f t="shared" si="4"/>
        <v>0</v>
      </c>
      <c r="J54" s="54">
        <v>0</v>
      </c>
      <c r="K54" s="54">
        <v>0</v>
      </c>
      <c r="L54" s="54">
        <v>0</v>
      </c>
      <c r="M54" s="54">
        <v>0</v>
      </c>
      <c r="N54" s="54">
        <v>0</v>
      </c>
      <c r="O54" s="51" t="s">
        <v>430</v>
      </c>
      <c r="P54" s="5">
        <v>0</v>
      </c>
      <c r="Q54" s="51" t="s">
        <v>430</v>
      </c>
      <c r="R54" s="54">
        <f t="shared" si="7"/>
        <v>0</v>
      </c>
      <c r="S54" s="54">
        <f t="shared" si="1"/>
        <v>0</v>
      </c>
      <c r="T54" s="5">
        <f t="shared" si="5"/>
        <v>0</v>
      </c>
      <c r="U54" s="52">
        <v>0</v>
      </c>
      <c r="V54" s="73"/>
    </row>
    <row r="55" spans="1:22" ht="25.5" x14ac:dyDescent="0.25">
      <c r="A55" s="23" t="s">
        <v>22</v>
      </c>
      <c r="B55" s="24" t="s">
        <v>208</v>
      </c>
      <c r="C55" s="26" t="s">
        <v>209</v>
      </c>
      <c r="D55" s="5">
        <v>0</v>
      </c>
      <c r="E55" s="5">
        <v>0</v>
      </c>
      <c r="F55" s="5">
        <v>0</v>
      </c>
      <c r="G55" s="5">
        <f t="shared" si="2"/>
        <v>0</v>
      </c>
      <c r="H55" s="54">
        <f t="shared" si="3"/>
        <v>0</v>
      </c>
      <c r="I55" s="54">
        <f t="shared" si="4"/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1" t="s">
        <v>430</v>
      </c>
      <c r="P55" s="5">
        <v>0</v>
      </c>
      <c r="Q55" s="51" t="s">
        <v>430</v>
      </c>
      <c r="R55" s="54">
        <f t="shared" si="7"/>
        <v>0</v>
      </c>
      <c r="S55" s="54">
        <f t="shared" si="1"/>
        <v>0</v>
      </c>
      <c r="T55" s="5">
        <f t="shared" si="5"/>
        <v>0</v>
      </c>
      <c r="U55" s="52">
        <v>0</v>
      </c>
      <c r="V55" s="73"/>
    </row>
    <row r="56" spans="1:22" ht="25.5" x14ac:dyDescent="0.25">
      <c r="A56" s="23" t="s">
        <v>22</v>
      </c>
      <c r="B56" s="24" t="s">
        <v>210</v>
      </c>
      <c r="C56" s="26" t="s">
        <v>211</v>
      </c>
      <c r="D56" s="5">
        <v>0</v>
      </c>
      <c r="E56" s="5">
        <v>0</v>
      </c>
      <c r="F56" s="5">
        <v>0</v>
      </c>
      <c r="G56" s="5">
        <f t="shared" si="2"/>
        <v>0</v>
      </c>
      <c r="H56" s="54">
        <f t="shared" si="3"/>
        <v>0</v>
      </c>
      <c r="I56" s="54">
        <f t="shared" si="4"/>
        <v>0</v>
      </c>
      <c r="J56" s="54">
        <v>0</v>
      </c>
      <c r="K56" s="54">
        <v>0</v>
      </c>
      <c r="L56" s="54">
        <v>0</v>
      </c>
      <c r="M56" s="54">
        <v>0</v>
      </c>
      <c r="N56" s="54">
        <v>0</v>
      </c>
      <c r="O56" s="51" t="s">
        <v>430</v>
      </c>
      <c r="P56" s="5">
        <v>0</v>
      </c>
      <c r="Q56" s="51" t="s">
        <v>430</v>
      </c>
      <c r="R56" s="54">
        <f t="shared" si="7"/>
        <v>0</v>
      </c>
      <c r="S56" s="54">
        <f t="shared" si="1"/>
        <v>0</v>
      </c>
      <c r="T56" s="5">
        <f t="shared" si="5"/>
        <v>0</v>
      </c>
      <c r="U56" s="52">
        <v>0</v>
      </c>
      <c r="V56" s="73"/>
    </row>
    <row r="57" spans="1:22" ht="32.25" customHeight="1" x14ac:dyDescent="0.25">
      <c r="A57" s="23" t="s">
        <v>22</v>
      </c>
      <c r="B57" s="24" t="s">
        <v>212</v>
      </c>
      <c r="C57" s="26" t="s">
        <v>213</v>
      </c>
      <c r="D57" s="5">
        <v>0</v>
      </c>
      <c r="E57" s="5">
        <v>0</v>
      </c>
      <c r="F57" s="5">
        <v>0</v>
      </c>
      <c r="G57" s="5">
        <f t="shared" si="2"/>
        <v>0</v>
      </c>
      <c r="H57" s="54">
        <f t="shared" si="3"/>
        <v>0</v>
      </c>
      <c r="I57" s="54">
        <f t="shared" si="4"/>
        <v>0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1" t="s">
        <v>430</v>
      </c>
      <c r="P57" s="5">
        <v>0</v>
      </c>
      <c r="Q57" s="51" t="s">
        <v>430</v>
      </c>
      <c r="R57" s="54">
        <f t="shared" si="7"/>
        <v>0</v>
      </c>
      <c r="S57" s="54">
        <f t="shared" si="1"/>
        <v>0</v>
      </c>
      <c r="T57" s="5">
        <f t="shared" si="5"/>
        <v>0</v>
      </c>
      <c r="U57" s="52">
        <v>0</v>
      </c>
      <c r="V57" s="73"/>
    </row>
    <row r="58" spans="1:22" ht="32.25" customHeight="1" x14ac:dyDescent="0.25">
      <c r="A58" s="23" t="s">
        <v>22</v>
      </c>
      <c r="B58" s="24" t="s">
        <v>214</v>
      </c>
      <c r="C58" s="26" t="s">
        <v>215</v>
      </c>
      <c r="D58" s="5">
        <v>0</v>
      </c>
      <c r="E58" s="5">
        <v>0</v>
      </c>
      <c r="F58" s="5">
        <v>0</v>
      </c>
      <c r="G58" s="5">
        <f t="shared" si="2"/>
        <v>0</v>
      </c>
      <c r="H58" s="54">
        <f t="shared" si="3"/>
        <v>0</v>
      </c>
      <c r="I58" s="54">
        <f t="shared" si="4"/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1" t="s">
        <v>430</v>
      </c>
      <c r="P58" s="5">
        <v>0</v>
      </c>
      <c r="Q58" s="51" t="s">
        <v>430</v>
      </c>
      <c r="R58" s="54">
        <f t="shared" si="7"/>
        <v>0</v>
      </c>
      <c r="S58" s="54">
        <f t="shared" si="1"/>
        <v>0</v>
      </c>
      <c r="T58" s="5">
        <f t="shared" si="5"/>
        <v>0</v>
      </c>
      <c r="U58" s="52">
        <v>0</v>
      </c>
      <c r="V58" s="73"/>
    </row>
    <row r="59" spans="1:22" ht="25.5" x14ac:dyDescent="0.25">
      <c r="A59" s="23" t="s">
        <v>22</v>
      </c>
      <c r="B59" s="24" t="s">
        <v>216</v>
      </c>
      <c r="C59" s="26" t="s">
        <v>217</v>
      </c>
      <c r="D59" s="5">
        <v>0</v>
      </c>
      <c r="E59" s="5">
        <v>0</v>
      </c>
      <c r="F59" s="5">
        <v>0</v>
      </c>
      <c r="G59" s="5">
        <f t="shared" si="2"/>
        <v>0</v>
      </c>
      <c r="H59" s="54">
        <f t="shared" si="3"/>
        <v>0</v>
      </c>
      <c r="I59" s="54">
        <f t="shared" si="4"/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1" t="s">
        <v>430</v>
      </c>
      <c r="P59" s="5">
        <v>0</v>
      </c>
      <c r="Q59" s="51" t="s">
        <v>430</v>
      </c>
      <c r="R59" s="54">
        <f t="shared" si="7"/>
        <v>0</v>
      </c>
      <c r="S59" s="54">
        <f t="shared" si="1"/>
        <v>0</v>
      </c>
      <c r="T59" s="5">
        <f t="shared" si="5"/>
        <v>0</v>
      </c>
      <c r="U59" s="52">
        <v>0</v>
      </c>
      <c r="V59" s="73"/>
    </row>
    <row r="60" spans="1:22" ht="25.5" x14ac:dyDescent="0.25">
      <c r="A60" s="23" t="s">
        <v>22</v>
      </c>
      <c r="B60" s="24" t="s">
        <v>218</v>
      </c>
      <c r="C60" s="26" t="s">
        <v>219</v>
      </c>
      <c r="D60" s="5">
        <v>0</v>
      </c>
      <c r="E60" s="5">
        <v>0</v>
      </c>
      <c r="F60" s="5">
        <v>0</v>
      </c>
      <c r="G60" s="5">
        <f t="shared" si="2"/>
        <v>0</v>
      </c>
      <c r="H60" s="54">
        <f t="shared" si="3"/>
        <v>0</v>
      </c>
      <c r="I60" s="54">
        <f t="shared" si="4"/>
        <v>0</v>
      </c>
      <c r="J60" s="54">
        <v>0</v>
      </c>
      <c r="K60" s="54">
        <v>0</v>
      </c>
      <c r="L60" s="54">
        <v>0</v>
      </c>
      <c r="M60" s="54">
        <v>0</v>
      </c>
      <c r="N60" s="54">
        <v>0</v>
      </c>
      <c r="O60" s="51" t="s">
        <v>430</v>
      </c>
      <c r="P60" s="5">
        <v>0</v>
      </c>
      <c r="Q60" s="51" t="s">
        <v>430</v>
      </c>
      <c r="R60" s="54">
        <f t="shared" si="7"/>
        <v>0</v>
      </c>
      <c r="S60" s="54">
        <f t="shared" si="1"/>
        <v>0</v>
      </c>
      <c r="T60" s="5">
        <f t="shared" si="5"/>
        <v>0</v>
      </c>
      <c r="U60" s="52">
        <v>0</v>
      </c>
      <c r="V60" s="73"/>
    </row>
    <row r="61" spans="1:22" ht="51" x14ac:dyDescent="0.25">
      <c r="A61" s="23" t="s">
        <v>22</v>
      </c>
      <c r="B61" s="24" t="s">
        <v>220</v>
      </c>
      <c r="C61" s="26" t="s">
        <v>221</v>
      </c>
      <c r="D61" s="5">
        <v>0</v>
      </c>
      <c r="E61" s="5">
        <v>0</v>
      </c>
      <c r="F61" s="5">
        <v>0</v>
      </c>
      <c r="G61" s="5">
        <f t="shared" si="2"/>
        <v>0</v>
      </c>
      <c r="H61" s="54">
        <f t="shared" si="3"/>
        <v>0</v>
      </c>
      <c r="I61" s="54">
        <f t="shared" si="4"/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1" t="s">
        <v>430</v>
      </c>
      <c r="P61" s="5">
        <v>0</v>
      </c>
      <c r="Q61" s="51" t="s">
        <v>430</v>
      </c>
      <c r="R61" s="54">
        <f>ROUND(S61/6.91,5)</f>
        <v>0</v>
      </c>
      <c r="S61" s="54">
        <f t="shared" si="1"/>
        <v>0</v>
      </c>
      <c r="T61" s="5">
        <f t="shared" si="5"/>
        <v>0</v>
      </c>
      <c r="U61" s="52">
        <v>0</v>
      </c>
      <c r="V61" s="73"/>
    </row>
    <row r="62" spans="1:22" ht="38.25" x14ac:dyDescent="0.25">
      <c r="A62" s="23" t="s">
        <v>22</v>
      </c>
      <c r="B62" s="24" t="s">
        <v>222</v>
      </c>
      <c r="C62" s="26" t="s">
        <v>223</v>
      </c>
      <c r="D62" s="5">
        <v>0</v>
      </c>
      <c r="E62" s="5">
        <v>0</v>
      </c>
      <c r="F62" s="5">
        <v>0</v>
      </c>
      <c r="G62" s="5">
        <f t="shared" si="2"/>
        <v>0</v>
      </c>
      <c r="H62" s="54">
        <f t="shared" si="3"/>
        <v>0</v>
      </c>
      <c r="I62" s="54">
        <f t="shared" si="4"/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1" t="s">
        <v>430</v>
      </c>
      <c r="P62" s="5">
        <v>0</v>
      </c>
      <c r="Q62" s="51" t="s">
        <v>430</v>
      </c>
      <c r="R62" s="54">
        <f t="shared" si="7"/>
        <v>0</v>
      </c>
      <c r="S62" s="54">
        <f t="shared" si="1"/>
        <v>0</v>
      </c>
      <c r="T62" s="5">
        <f t="shared" si="5"/>
        <v>0</v>
      </c>
      <c r="U62" s="52">
        <v>0</v>
      </c>
      <c r="V62" s="73"/>
    </row>
    <row r="63" spans="1:22" ht="63.75" x14ac:dyDescent="0.25">
      <c r="A63" s="23" t="s">
        <v>22</v>
      </c>
      <c r="B63" s="24" t="s">
        <v>224</v>
      </c>
      <c r="C63" s="26" t="s">
        <v>225</v>
      </c>
      <c r="D63" s="5">
        <v>0</v>
      </c>
      <c r="E63" s="5">
        <v>0</v>
      </c>
      <c r="F63" s="5">
        <v>0</v>
      </c>
      <c r="G63" s="5">
        <f t="shared" si="2"/>
        <v>0</v>
      </c>
      <c r="H63" s="54">
        <f t="shared" si="3"/>
        <v>0</v>
      </c>
      <c r="I63" s="54">
        <f t="shared" si="4"/>
        <v>0</v>
      </c>
      <c r="J63" s="54">
        <v>0</v>
      </c>
      <c r="K63" s="54">
        <v>0</v>
      </c>
      <c r="L63" s="54">
        <v>0</v>
      </c>
      <c r="M63" s="54">
        <v>0</v>
      </c>
      <c r="N63" s="54">
        <v>0</v>
      </c>
      <c r="O63" s="51" t="s">
        <v>430</v>
      </c>
      <c r="P63" s="5">
        <v>0</v>
      </c>
      <c r="Q63" s="51" t="s">
        <v>430</v>
      </c>
      <c r="R63" s="54">
        <f t="shared" si="7"/>
        <v>0</v>
      </c>
      <c r="S63" s="54">
        <f t="shared" si="1"/>
        <v>0</v>
      </c>
      <c r="T63" s="5">
        <f t="shared" si="5"/>
        <v>0</v>
      </c>
      <c r="U63" s="52">
        <v>0</v>
      </c>
      <c r="V63" s="73"/>
    </row>
    <row r="64" spans="1:22" ht="25.5" x14ac:dyDescent="0.25">
      <c r="A64" s="23" t="s">
        <v>22</v>
      </c>
      <c r="B64" s="24" t="s">
        <v>437</v>
      </c>
      <c r="C64" s="26" t="s">
        <v>226</v>
      </c>
      <c r="D64" s="5">
        <v>0</v>
      </c>
      <c r="E64" s="5">
        <v>0</v>
      </c>
      <c r="F64" s="5">
        <v>0</v>
      </c>
      <c r="G64" s="5">
        <f t="shared" si="2"/>
        <v>0</v>
      </c>
      <c r="H64" s="54">
        <f t="shared" si="3"/>
        <v>0</v>
      </c>
      <c r="I64" s="54">
        <f t="shared" si="4"/>
        <v>2.6057268800000002</v>
      </c>
      <c r="J64" s="54">
        <v>0</v>
      </c>
      <c r="K64" s="54">
        <v>0</v>
      </c>
      <c r="L64" s="54">
        <v>0</v>
      </c>
      <c r="M64" s="54">
        <v>2.6057268800000002</v>
      </c>
      <c r="N64" s="54">
        <v>0</v>
      </c>
      <c r="O64" s="51" t="s">
        <v>430</v>
      </c>
      <c r="P64" s="5">
        <v>0</v>
      </c>
      <c r="Q64" s="51" t="s">
        <v>430</v>
      </c>
      <c r="R64" s="54">
        <f t="shared" si="7"/>
        <v>-0.37709999999999999</v>
      </c>
      <c r="S64" s="54">
        <f t="shared" si="1"/>
        <v>-2.6057268800000002</v>
      </c>
      <c r="T64" s="5">
        <f t="shared" si="5"/>
        <v>2.6057268800000002</v>
      </c>
      <c r="U64" s="52">
        <v>100</v>
      </c>
      <c r="V64" s="73"/>
    </row>
    <row r="65" spans="1:22" ht="32.25" customHeight="1" x14ac:dyDescent="0.25">
      <c r="A65" s="23" t="s">
        <v>22</v>
      </c>
      <c r="B65" s="24" t="s">
        <v>227</v>
      </c>
      <c r="C65" s="26" t="s">
        <v>228</v>
      </c>
      <c r="D65" s="5">
        <v>0</v>
      </c>
      <c r="E65" s="5">
        <v>0</v>
      </c>
      <c r="F65" s="5">
        <v>0</v>
      </c>
      <c r="G65" s="5">
        <f t="shared" si="2"/>
        <v>0</v>
      </c>
      <c r="H65" s="54">
        <f t="shared" si="3"/>
        <v>0</v>
      </c>
      <c r="I65" s="54">
        <f t="shared" si="4"/>
        <v>0</v>
      </c>
      <c r="J65" s="54">
        <v>0</v>
      </c>
      <c r="K65" s="54">
        <v>0</v>
      </c>
      <c r="L65" s="54">
        <v>0</v>
      </c>
      <c r="M65" s="54">
        <v>0</v>
      </c>
      <c r="N65" s="54">
        <v>0</v>
      </c>
      <c r="O65" s="51" t="s">
        <v>430</v>
      </c>
      <c r="P65" s="5">
        <v>0</v>
      </c>
      <c r="Q65" s="51" t="s">
        <v>430</v>
      </c>
      <c r="R65" s="54">
        <f t="shared" si="7"/>
        <v>0</v>
      </c>
      <c r="S65" s="54">
        <f t="shared" si="1"/>
        <v>0</v>
      </c>
      <c r="T65" s="5">
        <f t="shared" si="5"/>
        <v>0</v>
      </c>
      <c r="U65" s="52">
        <v>0</v>
      </c>
      <c r="V65" s="73"/>
    </row>
    <row r="66" spans="1:22" ht="28.5" customHeight="1" x14ac:dyDescent="0.25">
      <c r="A66" s="23" t="s">
        <v>22</v>
      </c>
      <c r="B66" s="24" t="s">
        <v>229</v>
      </c>
      <c r="C66" s="26" t="s">
        <v>230</v>
      </c>
      <c r="D66" s="5">
        <v>0</v>
      </c>
      <c r="E66" s="5">
        <v>0</v>
      </c>
      <c r="F66" s="5">
        <v>0</v>
      </c>
      <c r="G66" s="5">
        <f t="shared" si="2"/>
        <v>0</v>
      </c>
      <c r="H66" s="54">
        <f t="shared" si="3"/>
        <v>0</v>
      </c>
      <c r="I66" s="54">
        <f t="shared" si="4"/>
        <v>3.8520159999999998E-2</v>
      </c>
      <c r="J66" s="54">
        <v>0</v>
      </c>
      <c r="K66" s="54">
        <v>0</v>
      </c>
      <c r="L66" s="54">
        <v>0</v>
      </c>
      <c r="M66" s="54">
        <v>3.8520159999999998E-2</v>
      </c>
      <c r="N66" s="54">
        <v>0</v>
      </c>
      <c r="O66" s="51" t="s">
        <v>430</v>
      </c>
      <c r="P66" s="5">
        <v>0</v>
      </c>
      <c r="Q66" s="51" t="s">
        <v>430</v>
      </c>
      <c r="R66" s="54">
        <f t="shared" si="7"/>
        <v>-5.5700000000000003E-3</v>
      </c>
      <c r="S66" s="54">
        <f t="shared" si="1"/>
        <v>-3.8520159999999998E-2</v>
      </c>
      <c r="T66" s="5">
        <f t="shared" si="5"/>
        <v>3.8520159999999998E-2</v>
      </c>
      <c r="U66" s="52">
        <v>100</v>
      </c>
      <c r="V66" s="73"/>
    </row>
    <row r="67" spans="1:22" ht="33" customHeight="1" x14ac:dyDescent="0.25">
      <c r="A67" s="23" t="s">
        <v>22</v>
      </c>
      <c r="B67" s="24" t="s">
        <v>231</v>
      </c>
      <c r="C67" s="26" t="s">
        <v>232</v>
      </c>
      <c r="D67" s="5">
        <v>0</v>
      </c>
      <c r="E67" s="5">
        <v>0</v>
      </c>
      <c r="F67" s="5">
        <v>0</v>
      </c>
      <c r="G67" s="5">
        <f t="shared" si="2"/>
        <v>0</v>
      </c>
      <c r="H67" s="54">
        <f t="shared" si="3"/>
        <v>0</v>
      </c>
      <c r="I67" s="54">
        <f t="shared" si="4"/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1" t="s">
        <v>430</v>
      </c>
      <c r="P67" s="5">
        <v>0</v>
      </c>
      <c r="Q67" s="51" t="s">
        <v>430</v>
      </c>
      <c r="R67" s="54">
        <f t="shared" si="7"/>
        <v>0</v>
      </c>
      <c r="S67" s="54">
        <f t="shared" si="1"/>
        <v>0</v>
      </c>
      <c r="T67" s="5">
        <f t="shared" si="5"/>
        <v>0</v>
      </c>
      <c r="U67" s="52">
        <v>0</v>
      </c>
      <c r="V67" s="73"/>
    </row>
    <row r="68" spans="1:22" ht="25.5" x14ac:dyDescent="0.25">
      <c r="A68" s="23" t="s">
        <v>22</v>
      </c>
      <c r="B68" s="24" t="s">
        <v>233</v>
      </c>
      <c r="C68" s="26" t="s">
        <v>234</v>
      </c>
      <c r="D68" s="5">
        <v>0</v>
      </c>
      <c r="E68" s="5">
        <v>0</v>
      </c>
      <c r="F68" s="5">
        <v>0</v>
      </c>
      <c r="G68" s="5">
        <f t="shared" si="2"/>
        <v>0</v>
      </c>
      <c r="H68" s="54">
        <f t="shared" si="3"/>
        <v>0</v>
      </c>
      <c r="I68" s="54">
        <f t="shared" si="4"/>
        <v>2.5999999999999999E-3</v>
      </c>
      <c r="J68" s="54">
        <v>0</v>
      </c>
      <c r="K68" s="54">
        <v>0</v>
      </c>
      <c r="L68" s="54">
        <v>0</v>
      </c>
      <c r="M68" s="54">
        <v>2.5999999999999999E-3</v>
      </c>
      <c r="N68" s="54">
        <v>0</v>
      </c>
      <c r="O68" s="51" t="s">
        <v>430</v>
      </c>
      <c r="P68" s="5">
        <v>0</v>
      </c>
      <c r="Q68" s="51" t="s">
        <v>430</v>
      </c>
      <c r="R68" s="54">
        <f t="shared" si="7"/>
        <v>-3.8000000000000002E-4</v>
      </c>
      <c r="S68" s="54">
        <f t="shared" si="1"/>
        <v>-2.5999999999999999E-3</v>
      </c>
      <c r="T68" s="5">
        <f t="shared" si="5"/>
        <v>2.5999999999999999E-3</v>
      </c>
      <c r="U68" s="52">
        <v>100</v>
      </c>
      <c r="V68" s="73"/>
    </row>
    <row r="69" spans="1:22" ht="30.75" customHeight="1" x14ac:dyDescent="0.25">
      <c r="A69" s="23" t="s">
        <v>22</v>
      </c>
      <c r="B69" s="24" t="s">
        <v>235</v>
      </c>
      <c r="C69" s="26" t="s">
        <v>236</v>
      </c>
      <c r="D69" s="5">
        <v>0</v>
      </c>
      <c r="E69" s="5">
        <v>0</v>
      </c>
      <c r="F69" s="5">
        <v>0</v>
      </c>
      <c r="G69" s="5">
        <f t="shared" si="2"/>
        <v>0</v>
      </c>
      <c r="H69" s="54">
        <f t="shared" si="3"/>
        <v>0</v>
      </c>
      <c r="I69" s="54">
        <f t="shared" si="4"/>
        <v>0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1" t="s">
        <v>430</v>
      </c>
      <c r="P69" s="5">
        <v>0</v>
      </c>
      <c r="Q69" s="51" t="s">
        <v>430</v>
      </c>
      <c r="R69" s="54">
        <f t="shared" si="7"/>
        <v>0</v>
      </c>
      <c r="S69" s="54">
        <f t="shared" si="1"/>
        <v>0</v>
      </c>
      <c r="T69" s="5">
        <f t="shared" si="5"/>
        <v>0</v>
      </c>
      <c r="U69" s="52">
        <v>0</v>
      </c>
      <c r="V69" s="73"/>
    </row>
    <row r="70" spans="1:22" ht="30.75" customHeight="1" x14ac:dyDescent="0.25">
      <c r="A70" s="23" t="s">
        <v>22</v>
      </c>
      <c r="B70" s="24" t="s">
        <v>237</v>
      </c>
      <c r="C70" s="26" t="s">
        <v>238</v>
      </c>
      <c r="D70" s="5">
        <v>0</v>
      </c>
      <c r="E70" s="5">
        <v>0</v>
      </c>
      <c r="F70" s="5">
        <v>0</v>
      </c>
      <c r="G70" s="5">
        <f t="shared" si="2"/>
        <v>0</v>
      </c>
      <c r="H70" s="54">
        <f t="shared" si="3"/>
        <v>0</v>
      </c>
      <c r="I70" s="54">
        <f t="shared" si="4"/>
        <v>0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1" t="s">
        <v>430</v>
      </c>
      <c r="P70" s="5">
        <v>0</v>
      </c>
      <c r="Q70" s="51" t="s">
        <v>430</v>
      </c>
      <c r="R70" s="54">
        <f t="shared" si="7"/>
        <v>0</v>
      </c>
      <c r="S70" s="54">
        <f t="shared" si="1"/>
        <v>0</v>
      </c>
      <c r="T70" s="5">
        <f t="shared" si="5"/>
        <v>0</v>
      </c>
      <c r="U70" s="52">
        <v>0</v>
      </c>
      <c r="V70" s="73"/>
    </row>
    <row r="71" spans="1:22" ht="30.75" customHeight="1" x14ac:dyDescent="0.25">
      <c r="A71" s="23" t="s">
        <v>22</v>
      </c>
      <c r="B71" s="24" t="s">
        <v>239</v>
      </c>
      <c r="C71" s="26" t="s">
        <v>240</v>
      </c>
      <c r="D71" s="5">
        <v>0</v>
      </c>
      <c r="E71" s="5">
        <v>0</v>
      </c>
      <c r="F71" s="5">
        <v>0</v>
      </c>
      <c r="G71" s="5">
        <f t="shared" si="2"/>
        <v>0</v>
      </c>
      <c r="H71" s="54">
        <f t="shared" si="3"/>
        <v>0</v>
      </c>
      <c r="I71" s="54">
        <f t="shared" si="4"/>
        <v>0</v>
      </c>
      <c r="J71" s="54">
        <v>0</v>
      </c>
      <c r="K71" s="54">
        <v>0</v>
      </c>
      <c r="L71" s="54">
        <v>0</v>
      </c>
      <c r="M71" s="54">
        <v>0</v>
      </c>
      <c r="N71" s="54">
        <v>0</v>
      </c>
      <c r="O71" s="51" t="s">
        <v>430</v>
      </c>
      <c r="P71" s="5">
        <v>0</v>
      </c>
      <c r="Q71" s="51" t="s">
        <v>430</v>
      </c>
      <c r="R71" s="54">
        <f t="shared" si="7"/>
        <v>0</v>
      </c>
      <c r="S71" s="54">
        <f t="shared" si="1"/>
        <v>0</v>
      </c>
      <c r="T71" s="5">
        <f t="shared" si="5"/>
        <v>0</v>
      </c>
      <c r="U71" s="52">
        <v>0</v>
      </c>
      <c r="V71" s="73"/>
    </row>
    <row r="72" spans="1:22" ht="30.75" customHeight="1" x14ac:dyDescent="0.25">
      <c r="A72" s="23" t="s">
        <v>22</v>
      </c>
      <c r="B72" s="24" t="s">
        <v>241</v>
      </c>
      <c r="C72" s="26" t="s">
        <v>242</v>
      </c>
      <c r="D72" s="5">
        <v>0</v>
      </c>
      <c r="E72" s="5">
        <v>0</v>
      </c>
      <c r="F72" s="5">
        <v>0</v>
      </c>
      <c r="G72" s="5">
        <f t="shared" si="2"/>
        <v>0</v>
      </c>
      <c r="H72" s="54">
        <f t="shared" si="3"/>
        <v>0</v>
      </c>
      <c r="I72" s="54">
        <f t="shared" si="4"/>
        <v>2.0634799999999999E-3</v>
      </c>
      <c r="J72" s="54">
        <v>0</v>
      </c>
      <c r="K72" s="54">
        <v>0</v>
      </c>
      <c r="L72" s="54">
        <v>0</v>
      </c>
      <c r="M72" s="54">
        <v>2.0634799999999999E-3</v>
      </c>
      <c r="N72" s="54">
        <v>0</v>
      </c>
      <c r="O72" s="51" t="s">
        <v>430</v>
      </c>
      <c r="P72" s="5">
        <v>0</v>
      </c>
      <c r="Q72" s="51" t="s">
        <v>430</v>
      </c>
      <c r="R72" s="54">
        <f t="shared" si="7"/>
        <v>-2.9999999999999997E-4</v>
      </c>
      <c r="S72" s="54">
        <f t="shared" si="1"/>
        <v>-2.0634799999999999E-3</v>
      </c>
      <c r="T72" s="5">
        <f t="shared" si="5"/>
        <v>2.0634799999999999E-3</v>
      </c>
      <c r="U72" s="52">
        <v>100</v>
      </c>
      <c r="V72" s="73"/>
    </row>
    <row r="73" spans="1:22" ht="38.25" x14ac:dyDescent="0.25">
      <c r="A73" s="23" t="s">
        <v>22</v>
      </c>
      <c r="B73" s="24" t="s">
        <v>243</v>
      </c>
      <c r="C73" s="26" t="s">
        <v>244</v>
      </c>
      <c r="D73" s="5">
        <v>0</v>
      </c>
      <c r="E73" s="5">
        <v>0</v>
      </c>
      <c r="F73" s="5">
        <v>0</v>
      </c>
      <c r="G73" s="5">
        <f t="shared" si="2"/>
        <v>0</v>
      </c>
      <c r="H73" s="54">
        <f t="shared" si="3"/>
        <v>0</v>
      </c>
      <c r="I73" s="54">
        <f t="shared" si="4"/>
        <v>6.8451650000000003E-2</v>
      </c>
      <c r="J73" s="54">
        <v>0</v>
      </c>
      <c r="K73" s="54">
        <v>0</v>
      </c>
      <c r="L73" s="54">
        <v>0</v>
      </c>
      <c r="M73" s="54">
        <v>6.8451650000000003E-2</v>
      </c>
      <c r="N73" s="54">
        <v>0</v>
      </c>
      <c r="O73" s="51" t="s">
        <v>430</v>
      </c>
      <c r="P73" s="5">
        <v>0</v>
      </c>
      <c r="Q73" s="51" t="s">
        <v>430</v>
      </c>
      <c r="R73" s="54">
        <f t="shared" si="7"/>
        <v>-9.9100000000000004E-3</v>
      </c>
      <c r="S73" s="54">
        <f t="shared" si="1"/>
        <v>-6.8451650000000003E-2</v>
      </c>
      <c r="T73" s="5">
        <f t="shared" si="5"/>
        <v>6.8451650000000003E-2</v>
      </c>
      <c r="U73" s="52">
        <v>100</v>
      </c>
      <c r="V73" s="73"/>
    </row>
    <row r="74" spans="1:22" ht="42.75" customHeight="1" x14ac:dyDescent="0.25">
      <c r="A74" s="23" t="s">
        <v>22</v>
      </c>
      <c r="B74" s="24" t="s">
        <v>245</v>
      </c>
      <c r="C74" s="26" t="s">
        <v>246</v>
      </c>
      <c r="D74" s="5">
        <v>0</v>
      </c>
      <c r="E74" s="5">
        <v>0</v>
      </c>
      <c r="F74" s="5">
        <v>0</v>
      </c>
      <c r="G74" s="5">
        <f t="shared" si="2"/>
        <v>0</v>
      </c>
      <c r="H74" s="54">
        <f t="shared" si="3"/>
        <v>0</v>
      </c>
      <c r="I74" s="54">
        <f t="shared" si="4"/>
        <v>0</v>
      </c>
      <c r="J74" s="54">
        <v>0</v>
      </c>
      <c r="K74" s="54">
        <v>0</v>
      </c>
      <c r="L74" s="54">
        <v>0</v>
      </c>
      <c r="M74" s="54">
        <v>0</v>
      </c>
      <c r="N74" s="54">
        <v>0</v>
      </c>
      <c r="O74" s="51" t="s">
        <v>430</v>
      </c>
      <c r="P74" s="5">
        <v>0</v>
      </c>
      <c r="Q74" s="51" t="s">
        <v>430</v>
      </c>
      <c r="R74" s="54">
        <f t="shared" si="7"/>
        <v>0</v>
      </c>
      <c r="S74" s="54">
        <f t="shared" si="1"/>
        <v>0</v>
      </c>
      <c r="T74" s="5">
        <f t="shared" si="5"/>
        <v>0</v>
      </c>
      <c r="U74" s="52">
        <v>0</v>
      </c>
      <c r="V74" s="73"/>
    </row>
    <row r="75" spans="1:22" ht="28.5" customHeight="1" x14ac:dyDescent="0.25">
      <c r="A75" s="27" t="s">
        <v>22</v>
      </c>
      <c r="B75" s="24" t="s">
        <v>146</v>
      </c>
      <c r="C75" s="26" t="s">
        <v>147</v>
      </c>
      <c r="D75" s="5">
        <v>0</v>
      </c>
      <c r="E75" s="5">
        <v>0</v>
      </c>
      <c r="F75" s="5">
        <v>0</v>
      </c>
      <c r="G75" s="5">
        <f t="shared" si="2"/>
        <v>0</v>
      </c>
      <c r="H75" s="54">
        <f t="shared" si="3"/>
        <v>0</v>
      </c>
      <c r="I75" s="54">
        <f t="shared" si="4"/>
        <v>5.9740649999999992E-2</v>
      </c>
      <c r="J75" s="54">
        <v>0</v>
      </c>
      <c r="K75" s="54">
        <v>0</v>
      </c>
      <c r="L75" s="54">
        <v>0</v>
      </c>
      <c r="M75" s="54">
        <v>5.9740649999999992E-2</v>
      </c>
      <c r="N75" s="54">
        <v>0</v>
      </c>
      <c r="O75" s="51" t="s">
        <v>430</v>
      </c>
      <c r="P75" s="5">
        <v>0</v>
      </c>
      <c r="Q75" s="51" t="s">
        <v>430</v>
      </c>
      <c r="R75" s="54">
        <f t="shared" si="7"/>
        <v>-8.6499999999999997E-3</v>
      </c>
      <c r="S75" s="54">
        <f t="shared" si="1"/>
        <v>-5.9740649999999992E-2</v>
      </c>
      <c r="T75" s="5">
        <f t="shared" si="5"/>
        <v>5.9740649999999992E-2</v>
      </c>
      <c r="U75" s="52">
        <v>100</v>
      </c>
      <c r="V75" s="73"/>
    </row>
    <row r="76" spans="1:22" ht="45" x14ac:dyDescent="0.25">
      <c r="A76" s="27" t="s">
        <v>22</v>
      </c>
      <c r="B76" s="28" t="s">
        <v>247</v>
      </c>
      <c r="C76" s="29" t="s">
        <v>248</v>
      </c>
      <c r="D76" s="5">
        <v>0</v>
      </c>
      <c r="E76" s="5">
        <v>0</v>
      </c>
      <c r="F76" s="5">
        <v>0</v>
      </c>
      <c r="G76" s="5">
        <f t="shared" si="2"/>
        <v>0</v>
      </c>
      <c r="H76" s="54">
        <f t="shared" si="3"/>
        <v>0</v>
      </c>
      <c r="I76" s="54">
        <f t="shared" si="4"/>
        <v>1.88235E-2</v>
      </c>
      <c r="J76" s="54">
        <v>0</v>
      </c>
      <c r="K76" s="54">
        <v>0</v>
      </c>
      <c r="L76" s="54">
        <v>0</v>
      </c>
      <c r="M76" s="54">
        <v>1.88235E-2</v>
      </c>
      <c r="N76" s="54">
        <v>0</v>
      </c>
      <c r="O76" s="51" t="s">
        <v>430</v>
      </c>
      <c r="P76" s="5">
        <v>0</v>
      </c>
      <c r="Q76" s="51" t="s">
        <v>430</v>
      </c>
      <c r="R76" s="54">
        <f t="shared" si="7"/>
        <v>-2.7200000000000002E-3</v>
      </c>
      <c r="S76" s="54">
        <f t="shared" si="1"/>
        <v>-1.88235E-2</v>
      </c>
      <c r="T76" s="5">
        <f t="shared" si="5"/>
        <v>1.88235E-2</v>
      </c>
      <c r="U76" s="52">
        <v>100</v>
      </c>
      <c r="V76" s="73"/>
    </row>
    <row r="77" spans="1:22" ht="30" x14ac:dyDescent="0.25">
      <c r="A77" s="27" t="s">
        <v>22</v>
      </c>
      <c r="B77" s="28" t="s">
        <v>142</v>
      </c>
      <c r="C77" s="29" t="s">
        <v>143</v>
      </c>
      <c r="D77" s="5">
        <v>0</v>
      </c>
      <c r="E77" s="5">
        <v>0</v>
      </c>
      <c r="F77" s="5">
        <v>0</v>
      </c>
      <c r="G77" s="5">
        <f t="shared" si="2"/>
        <v>0</v>
      </c>
      <c r="H77" s="54">
        <f t="shared" si="3"/>
        <v>0</v>
      </c>
      <c r="I77" s="54">
        <f t="shared" si="4"/>
        <v>3.0291909999999998E-2</v>
      </c>
      <c r="J77" s="54">
        <v>0</v>
      </c>
      <c r="K77" s="54">
        <v>0</v>
      </c>
      <c r="L77" s="54">
        <v>0</v>
      </c>
      <c r="M77" s="54">
        <v>3.0291909999999998E-2</v>
      </c>
      <c r="N77" s="54">
        <v>0</v>
      </c>
      <c r="O77" s="51" t="s">
        <v>430</v>
      </c>
      <c r="P77" s="5">
        <v>0</v>
      </c>
      <c r="Q77" s="51" t="s">
        <v>430</v>
      </c>
      <c r="R77" s="54">
        <f t="shared" si="7"/>
        <v>-4.3800000000000002E-3</v>
      </c>
      <c r="S77" s="54">
        <f t="shared" si="1"/>
        <v>-3.0291909999999998E-2</v>
      </c>
      <c r="T77" s="5">
        <f t="shared" si="5"/>
        <v>3.0291909999999998E-2</v>
      </c>
      <c r="U77" s="52">
        <v>100</v>
      </c>
      <c r="V77" s="73"/>
    </row>
    <row r="78" spans="1:22" ht="30.75" customHeight="1" x14ac:dyDescent="0.25">
      <c r="A78" s="23" t="s">
        <v>22</v>
      </c>
      <c r="B78" s="24" t="s">
        <v>438</v>
      </c>
      <c r="C78" s="26" t="s">
        <v>249</v>
      </c>
      <c r="D78" s="5">
        <v>0</v>
      </c>
      <c r="E78" s="5">
        <v>0</v>
      </c>
      <c r="F78" s="5">
        <v>0</v>
      </c>
      <c r="G78" s="5">
        <f t="shared" si="2"/>
        <v>0</v>
      </c>
      <c r="H78" s="54">
        <f t="shared" si="3"/>
        <v>0</v>
      </c>
      <c r="I78" s="54">
        <f t="shared" si="4"/>
        <v>0.23834390999999999</v>
      </c>
      <c r="J78" s="54">
        <v>0</v>
      </c>
      <c r="K78" s="54">
        <v>0.23834390999999999</v>
      </c>
      <c r="L78" s="54">
        <v>0</v>
      </c>
      <c r="M78" s="54">
        <v>0</v>
      </c>
      <c r="N78" s="54">
        <v>0</v>
      </c>
      <c r="O78" s="51" t="s">
        <v>430</v>
      </c>
      <c r="P78" s="5">
        <v>0</v>
      </c>
      <c r="Q78" s="51" t="s">
        <v>430</v>
      </c>
      <c r="R78" s="54">
        <f t="shared" si="7"/>
        <v>-3.449E-2</v>
      </c>
      <c r="S78" s="54">
        <f t="shared" si="1"/>
        <v>-0.23834390999999999</v>
      </c>
      <c r="T78" s="5">
        <f t="shared" si="5"/>
        <v>0.23834390999999999</v>
      </c>
      <c r="U78" s="52">
        <v>100</v>
      </c>
      <c r="V78" s="73"/>
    </row>
    <row r="79" spans="1:22" ht="30.75" customHeight="1" x14ac:dyDescent="0.25">
      <c r="A79" s="23" t="s">
        <v>22</v>
      </c>
      <c r="B79" s="24" t="s">
        <v>250</v>
      </c>
      <c r="C79" s="26" t="s">
        <v>251</v>
      </c>
      <c r="D79" s="5">
        <v>0</v>
      </c>
      <c r="E79" s="5">
        <v>0</v>
      </c>
      <c r="F79" s="5">
        <v>0</v>
      </c>
      <c r="G79" s="5">
        <f t="shared" si="2"/>
        <v>0</v>
      </c>
      <c r="H79" s="54">
        <f t="shared" si="3"/>
        <v>0</v>
      </c>
      <c r="I79" s="54">
        <f t="shared" si="4"/>
        <v>0</v>
      </c>
      <c r="J79" s="54">
        <v>0</v>
      </c>
      <c r="K79" s="54">
        <v>2.9111000000000001E-2</v>
      </c>
      <c r="L79" s="54">
        <v>0</v>
      </c>
      <c r="M79" s="54">
        <v>-2.9111000000000001E-2</v>
      </c>
      <c r="N79" s="54">
        <v>0</v>
      </c>
      <c r="O79" s="51" t="s">
        <v>430</v>
      </c>
      <c r="P79" s="5">
        <v>0</v>
      </c>
      <c r="Q79" s="51" t="s">
        <v>430</v>
      </c>
      <c r="R79" s="54">
        <f t="shared" si="7"/>
        <v>0</v>
      </c>
      <c r="S79" s="54">
        <f t="shared" si="1"/>
        <v>0</v>
      </c>
      <c r="T79" s="5">
        <f t="shared" si="5"/>
        <v>0</v>
      </c>
      <c r="U79" s="52">
        <v>0</v>
      </c>
      <c r="V79" s="73"/>
    </row>
    <row r="80" spans="1:22" ht="30" x14ac:dyDescent="0.25">
      <c r="A80" s="27" t="s">
        <v>22</v>
      </c>
      <c r="B80" s="28" t="s">
        <v>138</v>
      </c>
      <c r="C80" s="29" t="s">
        <v>139</v>
      </c>
      <c r="D80" s="5">
        <v>0</v>
      </c>
      <c r="E80" s="5">
        <v>0</v>
      </c>
      <c r="F80" s="5">
        <v>0</v>
      </c>
      <c r="G80" s="5">
        <f t="shared" si="2"/>
        <v>0</v>
      </c>
      <c r="H80" s="54">
        <f t="shared" si="3"/>
        <v>0</v>
      </c>
      <c r="I80" s="54">
        <f t="shared" si="4"/>
        <v>1.146962E-2</v>
      </c>
      <c r="J80" s="54">
        <v>0</v>
      </c>
      <c r="K80" s="54">
        <v>1.146962E-2</v>
      </c>
      <c r="L80" s="54">
        <v>0</v>
      </c>
      <c r="M80" s="54">
        <v>0</v>
      </c>
      <c r="N80" s="54">
        <v>0</v>
      </c>
      <c r="O80" s="51" t="s">
        <v>430</v>
      </c>
      <c r="P80" s="5">
        <v>0</v>
      </c>
      <c r="Q80" s="51" t="s">
        <v>430</v>
      </c>
      <c r="R80" s="54">
        <f t="shared" si="7"/>
        <v>-1.66E-3</v>
      </c>
      <c r="S80" s="54">
        <f t="shared" si="1"/>
        <v>-1.146962E-2</v>
      </c>
      <c r="T80" s="5">
        <f t="shared" si="5"/>
        <v>1.146962E-2</v>
      </c>
      <c r="U80" s="52">
        <v>100</v>
      </c>
      <c r="V80" s="73"/>
    </row>
    <row r="81" spans="1:22" ht="32.25" customHeight="1" x14ac:dyDescent="0.25">
      <c r="A81" s="23" t="s">
        <v>22</v>
      </c>
      <c r="B81" s="24" t="s">
        <v>252</v>
      </c>
      <c r="C81" s="26" t="s">
        <v>253</v>
      </c>
      <c r="D81" s="5">
        <v>0</v>
      </c>
      <c r="E81" s="5">
        <v>0</v>
      </c>
      <c r="F81" s="5">
        <v>0</v>
      </c>
      <c r="G81" s="5">
        <f t="shared" si="2"/>
        <v>0</v>
      </c>
      <c r="H81" s="54">
        <f t="shared" si="3"/>
        <v>0</v>
      </c>
      <c r="I81" s="54">
        <f t="shared" si="4"/>
        <v>2.0634799999999999E-3</v>
      </c>
      <c r="J81" s="54">
        <v>0</v>
      </c>
      <c r="K81" s="54">
        <v>0</v>
      </c>
      <c r="L81" s="54">
        <v>0</v>
      </c>
      <c r="M81" s="54">
        <v>2.0634799999999999E-3</v>
      </c>
      <c r="N81" s="54">
        <v>0</v>
      </c>
      <c r="O81" s="51" t="s">
        <v>430</v>
      </c>
      <c r="P81" s="5">
        <v>0</v>
      </c>
      <c r="Q81" s="51" t="s">
        <v>430</v>
      </c>
      <c r="R81" s="54">
        <f t="shared" si="7"/>
        <v>-2.9999999999999997E-4</v>
      </c>
      <c r="S81" s="54">
        <f t="shared" ref="S81:S144" si="8">G81-I81</f>
        <v>-2.0634799999999999E-3</v>
      </c>
      <c r="T81" s="5">
        <f t="shared" si="5"/>
        <v>2.0634799999999999E-3</v>
      </c>
      <c r="U81" s="52">
        <v>100</v>
      </c>
      <c r="V81" s="73"/>
    </row>
    <row r="82" spans="1:22" ht="33.75" customHeight="1" x14ac:dyDescent="0.25">
      <c r="A82" s="23" t="s">
        <v>22</v>
      </c>
      <c r="B82" s="24" t="s">
        <v>254</v>
      </c>
      <c r="C82" s="26" t="s">
        <v>255</v>
      </c>
      <c r="D82" s="5">
        <v>0</v>
      </c>
      <c r="E82" s="5">
        <v>0</v>
      </c>
      <c r="F82" s="5">
        <v>0</v>
      </c>
      <c r="G82" s="5">
        <f t="shared" ref="G82:G145" si="9">H82</f>
        <v>0</v>
      </c>
      <c r="H82" s="54">
        <f t="shared" ref="H82:H145" si="10">J82+L82+N82+P82</f>
        <v>0</v>
      </c>
      <c r="I82" s="54">
        <f t="shared" ref="I82:I145" si="11">K82+M82</f>
        <v>2.0634799999999999E-3</v>
      </c>
      <c r="J82" s="54">
        <v>0</v>
      </c>
      <c r="K82" s="54">
        <v>0</v>
      </c>
      <c r="L82" s="54">
        <v>0</v>
      </c>
      <c r="M82" s="54">
        <v>2.0634799999999999E-3</v>
      </c>
      <c r="N82" s="54">
        <v>0</v>
      </c>
      <c r="O82" s="51" t="s">
        <v>430</v>
      </c>
      <c r="P82" s="5">
        <v>0</v>
      </c>
      <c r="Q82" s="51" t="s">
        <v>430</v>
      </c>
      <c r="R82" s="54">
        <f t="shared" si="7"/>
        <v>-2.9999999999999997E-4</v>
      </c>
      <c r="S82" s="54">
        <f t="shared" si="8"/>
        <v>-2.0634799999999999E-3</v>
      </c>
      <c r="T82" s="5">
        <f t="shared" ref="T82:T145" si="12">(K82+M82)-(J82+L82)</f>
        <v>2.0634799999999999E-3</v>
      </c>
      <c r="U82" s="52">
        <v>100</v>
      </c>
      <c r="V82" s="73"/>
    </row>
    <row r="83" spans="1:22" ht="31.5" x14ac:dyDescent="0.25">
      <c r="A83" s="23" t="s">
        <v>22</v>
      </c>
      <c r="B83" s="30" t="s">
        <v>439</v>
      </c>
      <c r="C83" s="26" t="s">
        <v>440</v>
      </c>
      <c r="D83" s="5">
        <v>0</v>
      </c>
      <c r="E83" s="5">
        <v>0</v>
      </c>
      <c r="F83" s="5">
        <v>0</v>
      </c>
      <c r="G83" s="5">
        <f t="shared" si="9"/>
        <v>0</v>
      </c>
      <c r="H83" s="54">
        <f t="shared" si="10"/>
        <v>0</v>
      </c>
      <c r="I83" s="54">
        <f t="shared" si="11"/>
        <v>1.4564502199999998</v>
      </c>
      <c r="J83" s="54">
        <v>0</v>
      </c>
      <c r="K83" s="54">
        <v>0</v>
      </c>
      <c r="L83" s="54">
        <v>0</v>
      </c>
      <c r="M83" s="54">
        <v>1.4564502199999998</v>
      </c>
      <c r="N83" s="54">
        <v>0</v>
      </c>
      <c r="O83" s="51" t="s">
        <v>430</v>
      </c>
      <c r="P83" s="5">
        <v>0</v>
      </c>
      <c r="Q83" s="51" t="s">
        <v>430</v>
      </c>
      <c r="R83" s="54">
        <f t="shared" si="7"/>
        <v>-0.21077000000000001</v>
      </c>
      <c r="S83" s="54">
        <f t="shared" si="8"/>
        <v>-1.4564502199999998</v>
      </c>
      <c r="T83" s="5">
        <f t="shared" si="12"/>
        <v>1.4564502199999998</v>
      </c>
      <c r="U83" s="52">
        <v>100</v>
      </c>
      <c r="V83" s="73"/>
    </row>
    <row r="84" spans="1:22" ht="35.25" customHeight="1" x14ac:dyDescent="0.25">
      <c r="A84" s="23" t="s">
        <v>22</v>
      </c>
      <c r="B84" s="24" t="s">
        <v>441</v>
      </c>
      <c r="C84" s="26" t="s">
        <v>442</v>
      </c>
      <c r="D84" s="5">
        <v>0</v>
      </c>
      <c r="E84" s="5">
        <v>0</v>
      </c>
      <c r="F84" s="5">
        <v>0</v>
      </c>
      <c r="G84" s="5">
        <f t="shared" si="9"/>
        <v>0</v>
      </c>
      <c r="H84" s="54">
        <f t="shared" si="10"/>
        <v>0</v>
      </c>
      <c r="I84" s="54">
        <f t="shared" si="11"/>
        <v>9.5485570000000006E-2</v>
      </c>
      <c r="J84" s="54">
        <v>0</v>
      </c>
      <c r="K84" s="54">
        <v>0</v>
      </c>
      <c r="L84" s="54">
        <v>0</v>
      </c>
      <c r="M84" s="54">
        <v>9.5485570000000006E-2</v>
      </c>
      <c r="N84" s="54">
        <v>0</v>
      </c>
      <c r="O84" s="51" t="s">
        <v>430</v>
      </c>
      <c r="P84" s="5">
        <v>0</v>
      </c>
      <c r="Q84" s="51" t="s">
        <v>430</v>
      </c>
      <c r="R84" s="54">
        <f t="shared" si="7"/>
        <v>-1.3820000000000001E-2</v>
      </c>
      <c r="S84" s="54">
        <f t="shared" si="8"/>
        <v>-9.5485570000000006E-2</v>
      </c>
      <c r="T84" s="5">
        <f t="shared" si="12"/>
        <v>9.5485570000000006E-2</v>
      </c>
      <c r="U84" s="52">
        <v>100</v>
      </c>
      <c r="V84" s="73"/>
    </row>
    <row r="85" spans="1:22" ht="30.75" customHeight="1" x14ac:dyDescent="0.25">
      <c r="A85" s="23" t="s">
        <v>22</v>
      </c>
      <c r="B85" s="24" t="s">
        <v>443</v>
      </c>
      <c r="C85" s="26" t="s">
        <v>444</v>
      </c>
      <c r="D85" s="5">
        <v>0</v>
      </c>
      <c r="E85" s="5">
        <v>0</v>
      </c>
      <c r="F85" s="5">
        <v>0</v>
      </c>
      <c r="G85" s="5">
        <f t="shared" si="9"/>
        <v>0</v>
      </c>
      <c r="H85" s="54">
        <f t="shared" si="10"/>
        <v>0</v>
      </c>
      <c r="I85" s="54">
        <f t="shared" si="11"/>
        <v>5.9753260000000002E-2</v>
      </c>
      <c r="J85" s="54">
        <v>0</v>
      </c>
      <c r="K85" s="54">
        <v>0</v>
      </c>
      <c r="L85" s="54">
        <v>0</v>
      </c>
      <c r="M85" s="54">
        <v>5.9753260000000002E-2</v>
      </c>
      <c r="N85" s="54">
        <v>0</v>
      </c>
      <c r="O85" s="51" t="s">
        <v>430</v>
      </c>
      <c r="P85" s="5">
        <v>0</v>
      </c>
      <c r="Q85" s="51" t="s">
        <v>430</v>
      </c>
      <c r="R85" s="54">
        <f t="shared" si="7"/>
        <v>-8.6499999999999997E-3</v>
      </c>
      <c r="S85" s="54">
        <f t="shared" si="8"/>
        <v>-5.9753260000000002E-2</v>
      </c>
      <c r="T85" s="5">
        <f t="shared" si="12"/>
        <v>5.9753260000000002E-2</v>
      </c>
      <c r="U85" s="52">
        <v>100</v>
      </c>
      <c r="V85" s="73"/>
    </row>
    <row r="86" spans="1:22" ht="30.75" customHeight="1" x14ac:dyDescent="0.25">
      <c r="A86" s="23" t="s">
        <v>22</v>
      </c>
      <c r="B86" s="24" t="s">
        <v>445</v>
      </c>
      <c r="C86" s="26" t="s">
        <v>446</v>
      </c>
      <c r="D86" s="5">
        <v>0</v>
      </c>
      <c r="E86" s="5">
        <v>0</v>
      </c>
      <c r="F86" s="5">
        <v>0</v>
      </c>
      <c r="G86" s="5">
        <f t="shared" si="9"/>
        <v>0</v>
      </c>
      <c r="H86" s="54">
        <f t="shared" si="10"/>
        <v>0</v>
      </c>
      <c r="I86" s="54">
        <f t="shared" si="11"/>
        <v>1.9730000000000001E-2</v>
      </c>
      <c r="J86" s="54">
        <v>0</v>
      </c>
      <c r="K86" s="54">
        <v>0</v>
      </c>
      <c r="L86" s="54">
        <v>0</v>
      </c>
      <c r="M86" s="54">
        <v>1.9730000000000001E-2</v>
      </c>
      <c r="N86" s="54">
        <v>0</v>
      </c>
      <c r="O86" s="51" t="s">
        <v>430</v>
      </c>
      <c r="P86" s="5">
        <v>0</v>
      </c>
      <c r="Q86" s="51" t="s">
        <v>430</v>
      </c>
      <c r="R86" s="54">
        <f t="shared" si="7"/>
        <v>-2.8600000000000001E-3</v>
      </c>
      <c r="S86" s="54">
        <f t="shared" si="8"/>
        <v>-1.9730000000000001E-2</v>
      </c>
      <c r="T86" s="5">
        <f t="shared" si="12"/>
        <v>1.9730000000000001E-2</v>
      </c>
      <c r="U86" s="52">
        <v>100</v>
      </c>
      <c r="V86" s="73"/>
    </row>
    <row r="87" spans="1:22" ht="24.75" customHeight="1" x14ac:dyDescent="0.25">
      <c r="A87" s="23" t="s">
        <v>22</v>
      </c>
      <c r="B87" s="31" t="s">
        <v>447</v>
      </c>
      <c r="C87" s="26" t="s">
        <v>448</v>
      </c>
      <c r="D87" s="5">
        <v>0</v>
      </c>
      <c r="E87" s="5">
        <v>0</v>
      </c>
      <c r="F87" s="5">
        <v>0</v>
      </c>
      <c r="G87" s="5">
        <f t="shared" si="9"/>
        <v>0</v>
      </c>
      <c r="H87" s="54">
        <f t="shared" si="10"/>
        <v>0</v>
      </c>
      <c r="I87" s="54">
        <f t="shared" si="11"/>
        <v>0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1" t="s">
        <v>430</v>
      </c>
      <c r="P87" s="5">
        <v>0</v>
      </c>
      <c r="Q87" s="51" t="s">
        <v>430</v>
      </c>
      <c r="R87" s="54">
        <f t="shared" si="7"/>
        <v>0</v>
      </c>
      <c r="S87" s="54">
        <f t="shared" si="8"/>
        <v>0</v>
      </c>
      <c r="T87" s="5">
        <f t="shared" si="12"/>
        <v>0</v>
      </c>
      <c r="U87" s="52">
        <v>0</v>
      </c>
      <c r="V87" s="73"/>
    </row>
    <row r="88" spans="1:22" ht="38.25" x14ac:dyDescent="0.25">
      <c r="A88" s="23" t="s">
        <v>22</v>
      </c>
      <c r="B88" s="24" t="s">
        <v>449</v>
      </c>
      <c r="C88" s="26" t="s">
        <v>450</v>
      </c>
      <c r="D88" s="5">
        <v>0</v>
      </c>
      <c r="E88" s="5">
        <v>0</v>
      </c>
      <c r="F88" s="5">
        <v>0</v>
      </c>
      <c r="G88" s="5">
        <f t="shared" si="9"/>
        <v>0</v>
      </c>
      <c r="H88" s="54">
        <f t="shared" si="10"/>
        <v>0</v>
      </c>
      <c r="I88" s="54">
        <f t="shared" si="11"/>
        <v>0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1" t="s">
        <v>430</v>
      </c>
      <c r="P88" s="5">
        <v>0</v>
      </c>
      <c r="Q88" s="51" t="s">
        <v>430</v>
      </c>
      <c r="R88" s="54">
        <f t="shared" si="7"/>
        <v>0</v>
      </c>
      <c r="S88" s="54">
        <f t="shared" si="8"/>
        <v>0</v>
      </c>
      <c r="T88" s="5">
        <f t="shared" si="12"/>
        <v>0</v>
      </c>
      <c r="U88" s="52">
        <v>0</v>
      </c>
      <c r="V88" s="73"/>
    </row>
    <row r="89" spans="1:22" ht="21.75" customHeight="1" x14ac:dyDescent="0.25">
      <c r="A89" s="23" t="s">
        <v>22</v>
      </c>
      <c r="B89" s="32" t="s">
        <v>451</v>
      </c>
      <c r="C89" s="26" t="s">
        <v>452</v>
      </c>
      <c r="D89" s="5">
        <v>0</v>
      </c>
      <c r="E89" s="5">
        <v>0</v>
      </c>
      <c r="F89" s="5">
        <v>0</v>
      </c>
      <c r="G89" s="5">
        <f t="shared" si="9"/>
        <v>0</v>
      </c>
      <c r="H89" s="54">
        <f t="shared" si="10"/>
        <v>0</v>
      </c>
      <c r="I89" s="54">
        <f t="shared" si="11"/>
        <v>0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1" t="s">
        <v>430</v>
      </c>
      <c r="P89" s="5">
        <v>0</v>
      </c>
      <c r="Q89" s="51" t="s">
        <v>430</v>
      </c>
      <c r="R89" s="54">
        <f t="shared" si="7"/>
        <v>0</v>
      </c>
      <c r="S89" s="54">
        <f t="shared" si="8"/>
        <v>0</v>
      </c>
      <c r="T89" s="5">
        <f t="shared" si="12"/>
        <v>0</v>
      </c>
      <c r="U89" s="52">
        <v>0</v>
      </c>
      <c r="V89" s="73"/>
    </row>
    <row r="90" spans="1:22" ht="21" customHeight="1" x14ac:dyDescent="0.25">
      <c r="A90" s="23" t="s">
        <v>22</v>
      </c>
      <c r="B90" s="24" t="s">
        <v>453</v>
      </c>
      <c r="C90" s="26" t="s">
        <v>454</v>
      </c>
      <c r="D90" s="5">
        <v>0</v>
      </c>
      <c r="E90" s="5">
        <v>0</v>
      </c>
      <c r="F90" s="5">
        <v>0</v>
      </c>
      <c r="G90" s="5">
        <f t="shared" si="9"/>
        <v>0</v>
      </c>
      <c r="H90" s="54">
        <f t="shared" si="10"/>
        <v>0</v>
      </c>
      <c r="I90" s="54">
        <f t="shared" si="11"/>
        <v>3.7398239999999999E-2</v>
      </c>
      <c r="J90" s="54">
        <v>0</v>
      </c>
      <c r="K90" s="54">
        <v>0</v>
      </c>
      <c r="L90" s="54">
        <v>0</v>
      </c>
      <c r="M90" s="54">
        <v>3.7398239999999999E-2</v>
      </c>
      <c r="N90" s="54">
        <v>0</v>
      </c>
      <c r="O90" s="51" t="s">
        <v>430</v>
      </c>
      <c r="P90" s="5">
        <v>0</v>
      </c>
      <c r="Q90" s="51" t="s">
        <v>430</v>
      </c>
      <c r="R90" s="54">
        <f t="shared" si="7"/>
        <v>-5.4099999999999999E-3</v>
      </c>
      <c r="S90" s="54">
        <f t="shared" si="8"/>
        <v>-3.7398239999999999E-2</v>
      </c>
      <c r="T90" s="5">
        <f t="shared" si="12"/>
        <v>3.7398239999999999E-2</v>
      </c>
      <c r="U90" s="52">
        <v>100</v>
      </c>
      <c r="V90" s="73"/>
    </row>
    <row r="91" spans="1:22" ht="22.5" customHeight="1" x14ac:dyDescent="0.25">
      <c r="A91" s="23" t="s">
        <v>22</v>
      </c>
      <c r="B91" s="24" t="s">
        <v>455</v>
      </c>
      <c r="C91" s="26" t="s">
        <v>456</v>
      </c>
      <c r="D91" s="5">
        <v>0</v>
      </c>
      <c r="E91" s="5">
        <v>0</v>
      </c>
      <c r="F91" s="5">
        <v>0</v>
      </c>
      <c r="G91" s="5">
        <f t="shared" si="9"/>
        <v>0</v>
      </c>
      <c r="H91" s="54">
        <f t="shared" si="10"/>
        <v>0</v>
      </c>
      <c r="I91" s="54">
        <f t="shared" si="11"/>
        <v>3.7398260000000003E-2</v>
      </c>
      <c r="J91" s="54">
        <v>0</v>
      </c>
      <c r="K91" s="54">
        <v>0</v>
      </c>
      <c r="L91" s="54">
        <v>0</v>
      </c>
      <c r="M91" s="54">
        <v>3.7398260000000003E-2</v>
      </c>
      <c r="N91" s="54">
        <v>0</v>
      </c>
      <c r="O91" s="51" t="s">
        <v>430</v>
      </c>
      <c r="P91" s="5">
        <v>0</v>
      </c>
      <c r="Q91" s="51" t="s">
        <v>430</v>
      </c>
      <c r="R91" s="54">
        <f t="shared" si="7"/>
        <v>-5.4099999999999999E-3</v>
      </c>
      <c r="S91" s="54">
        <f t="shared" si="8"/>
        <v>-3.7398260000000003E-2</v>
      </c>
      <c r="T91" s="5">
        <f t="shared" si="12"/>
        <v>3.7398260000000003E-2</v>
      </c>
      <c r="U91" s="52">
        <v>100</v>
      </c>
      <c r="V91" s="74"/>
    </row>
    <row r="92" spans="1:22" s="59" customFormat="1" x14ac:dyDescent="0.25">
      <c r="A92" s="17" t="s">
        <v>23</v>
      </c>
      <c r="B92" s="18" t="s">
        <v>71</v>
      </c>
      <c r="C92" s="19" t="s">
        <v>51</v>
      </c>
      <c r="D92" s="55">
        <v>0</v>
      </c>
      <c r="E92" s="55">
        <v>0</v>
      </c>
      <c r="F92" s="55">
        <v>0</v>
      </c>
      <c r="G92" s="55">
        <f t="shared" si="9"/>
        <v>0</v>
      </c>
      <c r="H92" s="56">
        <f t="shared" si="10"/>
        <v>0</v>
      </c>
      <c r="I92" s="56">
        <f t="shared" si="11"/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7" t="s">
        <v>430</v>
      </c>
      <c r="P92" s="55">
        <v>0</v>
      </c>
      <c r="Q92" s="57" t="s">
        <v>430</v>
      </c>
      <c r="R92" s="56">
        <f t="shared" si="7"/>
        <v>0</v>
      </c>
      <c r="S92" s="56">
        <f t="shared" si="8"/>
        <v>0</v>
      </c>
      <c r="T92" s="55">
        <f t="shared" si="12"/>
        <v>0</v>
      </c>
      <c r="U92" s="58">
        <v>0</v>
      </c>
      <c r="V92" s="55" t="s">
        <v>430</v>
      </c>
    </row>
    <row r="93" spans="1:22" s="59" customFormat="1" ht="25.5" x14ac:dyDescent="0.25">
      <c r="A93" s="17" t="s">
        <v>42</v>
      </c>
      <c r="B93" s="18" t="s">
        <v>72</v>
      </c>
      <c r="C93" s="19" t="s">
        <v>51</v>
      </c>
      <c r="D93" s="55">
        <v>0</v>
      </c>
      <c r="E93" s="55">
        <v>0</v>
      </c>
      <c r="F93" s="55">
        <v>0</v>
      </c>
      <c r="G93" s="55">
        <f t="shared" si="9"/>
        <v>0</v>
      </c>
      <c r="H93" s="56">
        <f t="shared" si="10"/>
        <v>0</v>
      </c>
      <c r="I93" s="56">
        <f t="shared" si="11"/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7" t="s">
        <v>430</v>
      </c>
      <c r="P93" s="55">
        <v>0</v>
      </c>
      <c r="Q93" s="57" t="s">
        <v>430</v>
      </c>
      <c r="R93" s="56">
        <f t="shared" si="7"/>
        <v>0</v>
      </c>
      <c r="S93" s="56">
        <f t="shared" si="8"/>
        <v>0</v>
      </c>
      <c r="T93" s="55">
        <f t="shared" si="12"/>
        <v>0</v>
      </c>
      <c r="U93" s="58">
        <v>0</v>
      </c>
      <c r="V93" s="55" t="s">
        <v>430</v>
      </c>
    </row>
    <row r="94" spans="1:22" s="59" customFormat="1" ht="25.5" x14ac:dyDescent="0.25">
      <c r="A94" s="17" t="s">
        <v>43</v>
      </c>
      <c r="B94" s="18" t="s">
        <v>73</v>
      </c>
      <c r="C94" s="19" t="s">
        <v>51</v>
      </c>
      <c r="D94" s="55">
        <v>0</v>
      </c>
      <c r="E94" s="55">
        <v>0</v>
      </c>
      <c r="F94" s="55">
        <v>0</v>
      </c>
      <c r="G94" s="55">
        <f t="shared" si="9"/>
        <v>0</v>
      </c>
      <c r="H94" s="56">
        <f t="shared" si="10"/>
        <v>0</v>
      </c>
      <c r="I94" s="56">
        <f t="shared" si="11"/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7" t="s">
        <v>430</v>
      </c>
      <c r="P94" s="55">
        <v>0</v>
      </c>
      <c r="Q94" s="57" t="s">
        <v>430</v>
      </c>
      <c r="R94" s="56">
        <f t="shared" si="7"/>
        <v>0</v>
      </c>
      <c r="S94" s="56">
        <f t="shared" si="8"/>
        <v>0</v>
      </c>
      <c r="T94" s="55">
        <f t="shared" si="12"/>
        <v>0</v>
      </c>
      <c r="U94" s="58">
        <v>0</v>
      </c>
      <c r="V94" s="55" t="s">
        <v>430</v>
      </c>
    </row>
    <row r="95" spans="1:22" s="59" customFormat="1" ht="25.5" x14ac:dyDescent="0.25">
      <c r="A95" s="17" t="s">
        <v>24</v>
      </c>
      <c r="B95" s="18" t="s">
        <v>74</v>
      </c>
      <c r="C95" s="19" t="s">
        <v>51</v>
      </c>
      <c r="D95" s="55">
        <v>0</v>
      </c>
      <c r="E95" s="55">
        <v>0</v>
      </c>
      <c r="F95" s="55">
        <v>0</v>
      </c>
      <c r="G95" s="55">
        <f t="shared" si="9"/>
        <v>0</v>
      </c>
      <c r="H95" s="56">
        <f t="shared" si="10"/>
        <v>0</v>
      </c>
      <c r="I95" s="56">
        <f t="shared" si="11"/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7" t="s">
        <v>430</v>
      </c>
      <c r="P95" s="55">
        <v>0</v>
      </c>
      <c r="Q95" s="57" t="s">
        <v>430</v>
      </c>
      <c r="R95" s="56">
        <f t="shared" si="7"/>
        <v>0</v>
      </c>
      <c r="S95" s="56">
        <f t="shared" si="8"/>
        <v>0</v>
      </c>
      <c r="T95" s="55">
        <f t="shared" si="12"/>
        <v>0</v>
      </c>
      <c r="U95" s="58">
        <v>0</v>
      </c>
      <c r="V95" s="55" t="s">
        <v>430</v>
      </c>
    </row>
    <row r="96" spans="1:22" s="59" customFormat="1" ht="24.75" customHeight="1" x14ac:dyDescent="0.25">
      <c r="A96" s="33" t="s">
        <v>75</v>
      </c>
      <c r="B96" s="34" t="s">
        <v>76</v>
      </c>
      <c r="C96" s="19" t="s">
        <v>51</v>
      </c>
      <c r="D96" s="55">
        <v>0</v>
      </c>
      <c r="E96" s="55">
        <v>0</v>
      </c>
      <c r="F96" s="55">
        <v>0</v>
      </c>
      <c r="G96" s="55">
        <f t="shared" si="9"/>
        <v>0</v>
      </c>
      <c r="H96" s="56">
        <f t="shared" si="10"/>
        <v>0</v>
      </c>
      <c r="I96" s="56">
        <f t="shared" si="11"/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7" t="s">
        <v>430</v>
      </c>
      <c r="P96" s="55">
        <v>0</v>
      </c>
      <c r="Q96" s="57" t="s">
        <v>430</v>
      </c>
      <c r="R96" s="56">
        <f t="shared" si="7"/>
        <v>0</v>
      </c>
      <c r="S96" s="56">
        <f t="shared" si="8"/>
        <v>0</v>
      </c>
      <c r="T96" s="55">
        <f t="shared" si="12"/>
        <v>0</v>
      </c>
      <c r="U96" s="58">
        <v>0</v>
      </c>
      <c r="V96" s="55" t="s">
        <v>430</v>
      </c>
    </row>
    <row r="97" spans="1:22" s="59" customFormat="1" ht="38.25" x14ac:dyDescent="0.25">
      <c r="A97" s="33" t="s">
        <v>75</v>
      </c>
      <c r="B97" s="34" t="s">
        <v>77</v>
      </c>
      <c r="C97" s="19" t="s">
        <v>51</v>
      </c>
      <c r="D97" s="55">
        <v>0</v>
      </c>
      <c r="E97" s="55">
        <v>0</v>
      </c>
      <c r="F97" s="55">
        <v>0</v>
      </c>
      <c r="G97" s="55">
        <f t="shared" si="9"/>
        <v>0</v>
      </c>
      <c r="H97" s="56">
        <f t="shared" si="10"/>
        <v>0</v>
      </c>
      <c r="I97" s="56">
        <f t="shared" si="11"/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7" t="s">
        <v>430</v>
      </c>
      <c r="P97" s="55">
        <v>0</v>
      </c>
      <c r="Q97" s="57" t="s">
        <v>430</v>
      </c>
      <c r="R97" s="56">
        <f t="shared" si="7"/>
        <v>0</v>
      </c>
      <c r="S97" s="56">
        <f t="shared" si="8"/>
        <v>0</v>
      </c>
      <c r="T97" s="55">
        <f t="shared" si="12"/>
        <v>0</v>
      </c>
      <c r="U97" s="58">
        <v>0</v>
      </c>
      <c r="V97" s="55" t="s">
        <v>430</v>
      </c>
    </row>
    <row r="98" spans="1:22" s="59" customFormat="1" ht="38.25" x14ac:dyDescent="0.25">
      <c r="A98" s="33" t="s">
        <v>75</v>
      </c>
      <c r="B98" s="34" t="s">
        <v>78</v>
      </c>
      <c r="C98" s="19" t="s">
        <v>51</v>
      </c>
      <c r="D98" s="55">
        <v>0</v>
      </c>
      <c r="E98" s="55">
        <v>0</v>
      </c>
      <c r="F98" s="55">
        <v>0</v>
      </c>
      <c r="G98" s="55">
        <f t="shared" si="9"/>
        <v>0</v>
      </c>
      <c r="H98" s="56">
        <f t="shared" si="10"/>
        <v>0</v>
      </c>
      <c r="I98" s="56">
        <f t="shared" si="11"/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7" t="s">
        <v>430</v>
      </c>
      <c r="P98" s="55">
        <v>0</v>
      </c>
      <c r="Q98" s="57" t="s">
        <v>430</v>
      </c>
      <c r="R98" s="56">
        <f t="shared" si="7"/>
        <v>0</v>
      </c>
      <c r="S98" s="56">
        <f t="shared" si="8"/>
        <v>0</v>
      </c>
      <c r="T98" s="55">
        <f t="shared" si="12"/>
        <v>0</v>
      </c>
      <c r="U98" s="58">
        <v>0</v>
      </c>
      <c r="V98" s="55" t="s">
        <v>430</v>
      </c>
    </row>
    <row r="99" spans="1:22" s="59" customFormat="1" ht="43.5" customHeight="1" x14ac:dyDescent="0.25">
      <c r="A99" s="33" t="s">
        <v>75</v>
      </c>
      <c r="B99" s="34" t="s">
        <v>79</v>
      </c>
      <c r="C99" s="19" t="s">
        <v>51</v>
      </c>
      <c r="D99" s="55">
        <v>0</v>
      </c>
      <c r="E99" s="55">
        <v>0</v>
      </c>
      <c r="F99" s="55">
        <v>0</v>
      </c>
      <c r="G99" s="55">
        <f t="shared" si="9"/>
        <v>0</v>
      </c>
      <c r="H99" s="56">
        <f t="shared" si="10"/>
        <v>0</v>
      </c>
      <c r="I99" s="56">
        <f t="shared" si="11"/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7" t="s">
        <v>430</v>
      </c>
      <c r="P99" s="55">
        <v>0</v>
      </c>
      <c r="Q99" s="57" t="s">
        <v>430</v>
      </c>
      <c r="R99" s="56">
        <f t="shared" si="7"/>
        <v>0</v>
      </c>
      <c r="S99" s="56">
        <f t="shared" si="8"/>
        <v>0</v>
      </c>
      <c r="T99" s="55">
        <f t="shared" si="12"/>
        <v>0</v>
      </c>
      <c r="U99" s="58">
        <v>0</v>
      </c>
      <c r="V99" s="55" t="s">
        <v>430</v>
      </c>
    </row>
    <row r="100" spans="1:22" s="59" customFormat="1" ht="21.75" customHeight="1" x14ac:dyDescent="0.25">
      <c r="A100" s="33" t="s">
        <v>80</v>
      </c>
      <c r="B100" s="34" t="s">
        <v>76</v>
      </c>
      <c r="C100" s="19" t="s">
        <v>51</v>
      </c>
      <c r="D100" s="55">
        <v>0</v>
      </c>
      <c r="E100" s="55">
        <v>0</v>
      </c>
      <c r="F100" s="55">
        <v>0</v>
      </c>
      <c r="G100" s="55">
        <f t="shared" si="9"/>
        <v>0</v>
      </c>
      <c r="H100" s="56">
        <f t="shared" si="10"/>
        <v>0</v>
      </c>
      <c r="I100" s="56">
        <f t="shared" si="11"/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7" t="s">
        <v>430</v>
      </c>
      <c r="P100" s="55">
        <v>0</v>
      </c>
      <c r="Q100" s="57" t="s">
        <v>430</v>
      </c>
      <c r="R100" s="56">
        <f t="shared" si="7"/>
        <v>0</v>
      </c>
      <c r="S100" s="56">
        <f t="shared" si="8"/>
        <v>0</v>
      </c>
      <c r="T100" s="55">
        <f t="shared" si="12"/>
        <v>0</v>
      </c>
      <c r="U100" s="58">
        <v>0</v>
      </c>
      <c r="V100" s="55" t="s">
        <v>430</v>
      </c>
    </row>
    <row r="101" spans="1:22" s="59" customFormat="1" ht="44.25" customHeight="1" x14ac:dyDescent="0.25">
      <c r="A101" s="33" t="s">
        <v>80</v>
      </c>
      <c r="B101" s="34" t="s">
        <v>77</v>
      </c>
      <c r="C101" s="19" t="s">
        <v>51</v>
      </c>
      <c r="D101" s="55">
        <v>0</v>
      </c>
      <c r="E101" s="55">
        <v>0</v>
      </c>
      <c r="F101" s="55">
        <v>0</v>
      </c>
      <c r="G101" s="55">
        <f t="shared" si="9"/>
        <v>0</v>
      </c>
      <c r="H101" s="56">
        <f t="shared" si="10"/>
        <v>0</v>
      </c>
      <c r="I101" s="56">
        <f t="shared" si="11"/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7" t="s">
        <v>430</v>
      </c>
      <c r="P101" s="55">
        <v>0</v>
      </c>
      <c r="Q101" s="57" t="s">
        <v>430</v>
      </c>
      <c r="R101" s="56">
        <f t="shared" si="7"/>
        <v>0</v>
      </c>
      <c r="S101" s="56">
        <f t="shared" si="8"/>
        <v>0</v>
      </c>
      <c r="T101" s="55">
        <f t="shared" si="12"/>
        <v>0</v>
      </c>
      <c r="U101" s="58">
        <v>0</v>
      </c>
      <c r="V101" s="55" t="s">
        <v>430</v>
      </c>
    </row>
    <row r="102" spans="1:22" s="59" customFormat="1" ht="44.25" customHeight="1" x14ac:dyDescent="0.25">
      <c r="A102" s="33" t="s">
        <v>80</v>
      </c>
      <c r="B102" s="34" t="s">
        <v>78</v>
      </c>
      <c r="C102" s="19" t="s">
        <v>51</v>
      </c>
      <c r="D102" s="55">
        <v>0</v>
      </c>
      <c r="E102" s="55">
        <v>0</v>
      </c>
      <c r="F102" s="55">
        <v>0</v>
      </c>
      <c r="G102" s="55">
        <f t="shared" si="9"/>
        <v>0</v>
      </c>
      <c r="H102" s="56">
        <f t="shared" si="10"/>
        <v>0</v>
      </c>
      <c r="I102" s="56">
        <f t="shared" si="11"/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7" t="s">
        <v>430</v>
      </c>
      <c r="P102" s="55">
        <v>0</v>
      </c>
      <c r="Q102" s="57" t="s">
        <v>430</v>
      </c>
      <c r="R102" s="56">
        <f t="shared" si="7"/>
        <v>0</v>
      </c>
      <c r="S102" s="56">
        <f t="shared" si="8"/>
        <v>0</v>
      </c>
      <c r="T102" s="55">
        <f t="shared" si="12"/>
        <v>0</v>
      </c>
      <c r="U102" s="58">
        <v>0</v>
      </c>
      <c r="V102" s="55" t="s">
        <v>430</v>
      </c>
    </row>
    <row r="103" spans="1:22" s="59" customFormat="1" ht="53.25" customHeight="1" x14ac:dyDescent="0.25">
      <c r="A103" s="33" t="s">
        <v>80</v>
      </c>
      <c r="B103" s="34" t="s">
        <v>81</v>
      </c>
      <c r="C103" s="19" t="s">
        <v>51</v>
      </c>
      <c r="D103" s="55">
        <v>0</v>
      </c>
      <c r="E103" s="55">
        <v>0</v>
      </c>
      <c r="F103" s="55">
        <v>0</v>
      </c>
      <c r="G103" s="55">
        <f t="shared" si="9"/>
        <v>0</v>
      </c>
      <c r="H103" s="56">
        <f t="shared" si="10"/>
        <v>0</v>
      </c>
      <c r="I103" s="56">
        <f t="shared" si="11"/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7" t="s">
        <v>430</v>
      </c>
      <c r="P103" s="55">
        <v>0</v>
      </c>
      <c r="Q103" s="57" t="s">
        <v>430</v>
      </c>
      <c r="R103" s="56">
        <f t="shared" si="7"/>
        <v>0</v>
      </c>
      <c r="S103" s="56">
        <f t="shared" si="8"/>
        <v>0</v>
      </c>
      <c r="T103" s="55">
        <f t="shared" si="12"/>
        <v>0</v>
      </c>
      <c r="U103" s="58">
        <v>0</v>
      </c>
      <c r="V103" s="55" t="s">
        <v>430</v>
      </c>
    </row>
    <row r="104" spans="1:22" s="59" customFormat="1" ht="41.25" customHeight="1" x14ac:dyDescent="0.25">
      <c r="A104" s="17" t="s">
        <v>82</v>
      </c>
      <c r="B104" s="18" t="s">
        <v>83</v>
      </c>
      <c r="C104" s="19" t="s">
        <v>51</v>
      </c>
      <c r="D104" s="55">
        <f>D105+D106</f>
        <v>0.24323923368234146</v>
      </c>
      <c r="E104" s="55">
        <v>0</v>
      </c>
      <c r="F104" s="55">
        <f>F105+F106</f>
        <v>0.24323923368234146</v>
      </c>
      <c r="G104" s="55">
        <f t="shared" si="9"/>
        <v>4.1764978310841601</v>
      </c>
      <c r="H104" s="56">
        <f t="shared" si="10"/>
        <v>4.1764978310841601</v>
      </c>
      <c r="I104" s="56">
        <f t="shared" si="11"/>
        <v>-5.0989060000000003E-2</v>
      </c>
      <c r="J104" s="56">
        <v>1.0394680111086545</v>
      </c>
      <c r="K104" s="56">
        <v>0</v>
      </c>
      <c r="L104" s="56">
        <v>1.0394680111086545</v>
      </c>
      <c r="M104" s="56">
        <v>-5.0989060000000003E-2</v>
      </c>
      <c r="N104" s="56">
        <v>1.0394680111086547</v>
      </c>
      <c r="O104" s="57" t="s">
        <v>430</v>
      </c>
      <c r="P104" s="55">
        <v>1.0580937977581963</v>
      </c>
      <c r="Q104" s="57" t="s">
        <v>430</v>
      </c>
      <c r="R104" s="56">
        <f>R105+R106</f>
        <v>0.24620999999999998</v>
      </c>
      <c r="S104" s="56">
        <f t="shared" si="8"/>
        <v>4.2274868910841601</v>
      </c>
      <c r="T104" s="55">
        <f t="shared" si="12"/>
        <v>-2.129925082217309</v>
      </c>
      <c r="U104" s="58">
        <f t="shared" ref="U104:U144" si="13">(K104+M104)/(J104+L104)*100-100</f>
        <v>-102.45265171487178</v>
      </c>
      <c r="V104" s="55" t="s">
        <v>430</v>
      </c>
    </row>
    <row r="105" spans="1:22" s="59" customFormat="1" ht="28.5" customHeight="1" x14ac:dyDescent="0.25">
      <c r="A105" s="17" t="s">
        <v>84</v>
      </c>
      <c r="B105" s="18" t="s">
        <v>85</v>
      </c>
      <c r="C105" s="19" t="s">
        <v>51</v>
      </c>
      <c r="D105" s="55">
        <v>0</v>
      </c>
      <c r="E105" s="55">
        <v>0</v>
      </c>
      <c r="F105" s="55">
        <v>0</v>
      </c>
      <c r="G105" s="55">
        <f t="shared" si="9"/>
        <v>0</v>
      </c>
      <c r="H105" s="56">
        <f t="shared" si="10"/>
        <v>0</v>
      </c>
      <c r="I105" s="56">
        <f t="shared" si="11"/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7" t="s">
        <v>430</v>
      </c>
      <c r="P105" s="55">
        <v>0</v>
      </c>
      <c r="Q105" s="57" t="s">
        <v>430</v>
      </c>
      <c r="R105" s="56">
        <f t="shared" si="7"/>
        <v>0</v>
      </c>
      <c r="S105" s="56">
        <f t="shared" si="8"/>
        <v>0</v>
      </c>
      <c r="T105" s="55">
        <f t="shared" si="12"/>
        <v>0</v>
      </c>
      <c r="U105" s="58">
        <v>0</v>
      </c>
      <c r="V105" s="55" t="s">
        <v>430</v>
      </c>
    </row>
    <row r="106" spans="1:22" s="59" customFormat="1" ht="44.25" customHeight="1" x14ac:dyDescent="0.25">
      <c r="A106" s="17" t="s">
        <v>86</v>
      </c>
      <c r="B106" s="18" t="s">
        <v>87</v>
      </c>
      <c r="C106" s="19" t="s">
        <v>51</v>
      </c>
      <c r="D106" s="55">
        <f>SUM(D107:D116)</f>
        <v>0.24323923368234146</v>
      </c>
      <c r="E106" s="55">
        <v>0</v>
      </c>
      <c r="F106" s="55">
        <f>SUM(F107:F116)</f>
        <v>0.24323923368234146</v>
      </c>
      <c r="G106" s="55">
        <f t="shared" si="9"/>
        <v>4.1764978310841601</v>
      </c>
      <c r="H106" s="56">
        <f t="shared" si="10"/>
        <v>4.1764978310841601</v>
      </c>
      <c r="I106" s="56">
        <f t="shared" si="11"/>
        <v>-5.0989060000000003E-2</v>
      </c>
      <c r="J106" s="56">
        <v>1.0394680111086545</v>
      </c>
      <c r="K106" s="56">
        <v>0</v>
      </c>
      <c r="L106" s="56">
        <v>1.0394680111086545</v>
      </c>
      <c r="M106" s="56">
        <v>-5.0989060000000003E-2</v>
      </c>
      <c r="N106" s="56">
        <v>1.0394680111086547</v>
      </c>
      <c r="O106" s="57" t="s">
        <v>430</v>
      </c>
      <c r="P106" s="55">
        <v>1.0580937977581963</v>
      </c>
      <c r="Q106" s="57" t="s">
        <v>430</v>
      </c>
      <c r="R106" s="56">
        <f>SUM(R107:R116)</f>
        <v>0.24620999999999998</v>
      </c>
      <c r="S106" s="56">
        <f t="shared" si="8"/>
        <v>4.2274868910841601</v>
      </c>
      <c r="T106" s="55">
        <f t="shared" si="12"/>
        <v>-2.129925082217309</v>
      </c>
      <c r="U106" s="58">
        <f t="shared" si="13"/>
        <v>-102.45265171487178</v>
      </c>
      <c r="V106" s="75" t="s">
        <v>498</v>
      </c>
    </row>
    <row r="107" spans="1:22" ht="15.75" customHeight="1" x14ac:dyDescent="0.25">
      <c r="A107" s="20" t="s">
        <v>86</v>
      </c>
      <c r="B107" s="21" t="s">
        <v>256</v>
      </c>
      <c r="C107" s="22" t="s">
        <v>257</v>
      </c>
      <c r="D107" s="5">
        <v>0.1504716296696704</v>
      </c>
      <c r="E107" s="5">
        <v>0</v>
      </c>
      <c r="F107" s="5">
        <v>0.1504716296696704</v>
      </c>
      <c r="G107" s="5">
        <f t="shared" si="9"/>
        <v>2.5836474874600004</v>
      </c>
      <c r="H107" s="54">
        <f t="shared" si="10"/>
        <v>2.5836474874600004</v>
      </c>
      <c r="I107" s="54">
        <f t="shared" si="11"/>
        <v>0</v>
      </c>
      <c r="J107" s="54">
        <v>0.6459118718650001</v>
      </c>
      <c r="K107" s="54">
        <v>0</v>
      </c>
      <c r="L107" s="54">
        <v>0.6459118718650001</v>
      </c>
      <c r="M107" s="54">
        <v>0</v>
      </c>
      <c r="N107" s="54">
        <v>0.6459118718650001</v>
      </c>
      <c r="O107" s="51" t="s">
        <v>430</v>
      </c>
      <c r="P107" s="5">
        <v>0.6459118718650001</v>
      </c>
      <c r="Q107" s="51" t="s">
        <v>430</v>
      </c>
      <c r="R107" s="54">
        <v>0.15046999999999999</v>
      </c>
      <c r="S107" s="54">
        <f t="shared" si="8"/>
        <v>2.5836474874600004</v>
      </c>
      <c r="T107" s="5">
        <f t="shared" si="12"/>
        <v>-1.2918237437300002</v>
      </c>
      <c r="U107" s="52">
        <f t="shared" si="13"/>
        <v>-100</v>
      </c>
      <c r="V107" s="76"/>
    </row>
    <row r="108" spans="1:22" x14ac:dyDescent="0.25">
      <c r="A108" s="20" t="s">
        <v>86</v>
      </c>
      <c r="B108" s="24" t="s">
        <v>258</v>
      </c>
      <c r="C108" s="35" t="s">
        <v>259</v>
      </c>
      <c r="D108" s="5">
        <v>4.4475398393241085E-2</v>
      </c>
      <c r="E108" s="5">
        <v>0</v>
      </c>
      <c r="F108" s="5">
        <v>4.4475398393241085E-2</v>
      </c>
      <c r="G108" s="5">
        <f t="shared" si="9"/>
        <v>0.76365725263119977</v>
      </c>
      <c r="H108" s="54">
        <f t="shared" si="10"/>
        <v>0.76365725263119977</v>
      </c>
      <c r="I108" s="54">
        <f t="shared" si="11"/>
        <v>0</v>
      </c>
      <c r="J108" s="54">
        <v>0.18625786649541454</v>
      </c>
      <c r="K108" s="54">
        <v>0</v>
      </c>
      <c r="L108" s="54">
        <v>0.18625786649541454</v>
      </c>
      <c r="M108" s="54">
        <v>0</v>
      </c>
      <c r="N108" s="54">
        <v>0.18625786649541465</v>
      </c>
      <c r="O108" s="51" t="s">
        <v>430</v>
      </c>
      <c r="P108" s="5">
        <v>0.2048836531449561</v>
      </c>
      <c r="Q108" s="51" t="s">
        <v>430</v>
      </c>
      <c r="R108" s="54">
        <v>4.4479999999999999E-2</v>
      </c>
      <c r="S108" s="54">
        <f t="shared" si="8"/>
        <v>0.76365725263119977</v>
      </c>
      <c r="T108" s="5">
        <f t="shared" si="12"/>
        <v>-0.37251573299082907</v>
      </c>
      <c r="U108" s="52">
        <f t="shared" si="13"/>
        <v>-100</v>
      </c>
      <c r="V108" s="76"/>
    </row>
    <row r="109" spans="1:22" x14ac:dyDescent="0.25">
      <c r="A109" s="20" t="s">
        <v>86</v>
      </c>
      <c r="B109" s="24" t="s">
        <v>260</v>
      </c>
      <c r="C109" s="35" t="s">
        <v>261</v>
      </c>
      <c r="D109" s="5">
        <v>4.8292205619429991E-2</v>
      </c>
      <c r="E109" s="5">
        <v>0</v>
      </c>
      <c r="F109" s="5">
        <v>4.8292205619429991E-2</v>
      </c>
      <c r="G109" s="5">
        <f t="shared" si="9"/>
        <v>0.82919309099296001</v>
      </c>
      <c r="H109" s="54">
        <f t="shared" si="10"/>
        <v>0.82919309099296001</v>
      </c>
      <c r="I109" s="54">
        <f t="shared" si="11"/>
        <v>0</v>
      </c>
      <c r="J109" s="54">
        <v>0.20729827274824</v>
      </c>
      <c r="K109" s="54">
        <v>0</v>
      </c>
      <c r="L109" s="54">
        <v>0.20729827274824</v>
      </c>
      <c r="M109" s="54">
        <v>0</v>
      </c>
      <c r="N109" s="54">
        <v>0.20729827274824</v>
      </c>
      <c r="O109" s="51" t="s">
        <v>430</v>
      </c>
      <c r="P109" s="5">
        <v>0.20729827274824</v>
      </c>
      <c r="Q109" s="51" t="s">
        <v>430</v>
      </c>
      <c r="R109" s="54">
        <v>4.829E-2</v>
      </c>
      <c r="S109" s="54">
        <f t="shared" si="8"/>
        <v>0.82919309099296001</v>
      </c>
      <c r="T109" s="5">
        <f t="shared" si="12"/>
        <v>-0.41459654549648001</v>
      </c>
      <c r="U109" s="52">
        <f t="shared" si="13"/>
        <v>-100</v>
      </c>
      <c r="V109" s="76"/>
    </row>
    <row r="110" spans="1:22" x14ac:dyDescent="0.25">
      <c r="A110" s="27" t="s">
        <v>86</v>
      </c>
      <c r="B110" s="36" t="s">
        <v>457</v>
      </c>
      <c r="C110" s="37" t="s">
        <v>272</v>
      </c>
      <c r="D110" s="5">
        <v>0</v>
      </c>
      <c r="E110" s="5">
        <v>0</v>
      </c>
      <c r="F110" s="5">
        <v>0</v>
      </c>
      <c r="G110" s="5">
        <f t="shared" si="9"/>
        <v>0</v>
      </c>
      <c r="H110" s="54">
        <f t="shared" si="10"/>
        <v>0</v>
      </c>
      <c r="I110" s="54">
        <f t="shared" si="11"/>
        <v>-5.0989060000000003E-2</v>
      </c>
      <c r="J110" s="54">
        <v>0</v>
      </c>
      <c r="K110" s="54">
        <v>0</v>
      </c>
      <c r="L110" s="54">
        <v>0</v>
      </c>
      <c r="M110" s="54">
        <v>-5.0989060000000003E-2</v>
      </c>
      <c r="N110" s="54">
        <v>0</v>
      </c>
      <c r="O110" s="51" t="s">
        <v>430</v>
      </c>
      <c r="P110" s="5">
        <v>0</v>
      </c>
      <c r="Q110" s="51" t="s">
        <v>430</v>
      </c>
      <c r="R110" s="54">
        <v>2.97E-3</v>
      </c>
      <c r="S110" s="54">
        <f t="shared" si="8"/>
        <v>5.0989060000000003E-2</v>
      </c>
      <c r="T110" s="5">
        <f t="shared" si="12"/>
        <v>-5.0989060000000003E-2</v>
      </c>
      <c r="U110" s="52">
        <v>100</v>
      </c>
      <c r="V110" s="76"/>
    </row>
    <row r="111" spans="1:22" ht="26.25" x14ac:dyDescent="0.25">
      <c r="A111" s="27" t="s">
        <v>86</v>
      </c>
      <c r="B111" s="36" t="s">
        <v>264</v>
      </c>
      <c r="C111" s="37" t="s">
        <v>265</v>
      </c>
      <c r="D111" s="5">
        <v>0</v>
      </c>
      <c r="E111" s="5">
        <v>0</v>
      </c>
      <c r="F111" s="5">
        <v>0</v>
      </c>
      <c r="G111" s="5">
        <f t="shared" si="9"/>
        <v>0</v>
      </c>
      <c r="H111" s="54">
        <f t="shared" si="10"/>
        <v>0</v>
      </c>
      <c r="I111" s="54">
        <f t="shared" si="11"/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1" t="s">
        <v>430</v>
      </c>
      <c r="P111" s="5">
        <v>0</v>
      </c>
      <c r="Q111" s="51" t="s">
        <v>430</v>
      </c>
      <c r="R111" s="54">
        <v>0</v>
      </c>
      <c r="S111" s="54">
        <f t="shared" si="8"/>
        <v>0</v>
      </c>
      <c r="T111" s="5">
        <f t="shared" si="12"/>
        <v>0</v>
      </c>
      <c r="U111" s="52">
        <v>0</v>
      </c>
      <c r="V111" s="76"/>
    </row>
    <row r="112" spans="1:22" ht="26.25" x14ac:dyDescent="0.25">
      <c r="A112" s="27" t="s">
        <v>86</v>
      </c>
      <c r="B112" s="36" t="s">
        <v>270</v>
      </c>
      <c r="C112" s="37" t="s">
        <v>271</v>
      </c>
      <c r="D112" s="5">
        <v>0</v>
      </c>
      <c r="E112" s="5">
        <v>0</v>
      </c>
      <c r="F112" s="5">
        <v>0</v>
      </c>
      <c r="G112" s="5">
        <f t="shared" si="9"/>
        <v>0</v>
      </c>
      <c r="H112" s="54">
        <f t="shared" si="10"/>
        <v>0</v>
      </c>
      <c r="I112" s="54">
        <f t="shared" si="11"/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1" t="s">
        <v>430</v>
      </c>
      <c r="P112" s="5">
        <v>0</v>
      </c>
      <c r="Q112" s="51" t="s">
        <v>430</v>
      </c>
      <c r="R112" s="54">
        <v>0</v>
      </c>
      <c r="S112" s="54">
        <f t="shared" si="8"/>
        <v>0</v>
      </c>
      <c r="T112" s="5">
        <f t="shared" si="12"/>
        <v>0</v>
      </c>
      <c r="U112" s="52">
        <v>0</v>
      </c>
      <c r="V112" s="76"/>
    </row>
    <row r="113" spans="1:22" ht="26.25" x14ac:dyDescent="0.25">
      <c r="A113" s="27" t="s">
        <v>86</v>
      </c>
      <c r="B113" s="36" t="s">
        <v>268</v>
      </c>
      <c r="C113" s="37" t="s">
        <v>269</v>
      </c>
      <c r="D113" s="5">
        <v>0</v>
      </c>
      <c r="E113" s="5">
        <v>0</v>
      </c>
      <c r="F113" s="5">
        <v>0</v>
      </c>
      <c r="G113" s="5">
        <f t="shared" si="9"/>
        <v>0</v>
      </c>
      <c r="H113" s="54">
        <f t="shared" si="10"/>
        <v>0</v>
      </c>
      <c r="I113" s="54">
        <f t="shared" si="11"/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1" t="s">
        <v>430</v>
      </c>
      <c r="P113" s="5">
        <v>0</v>
      </c>
      <c r="Q113" s="51" t="s">
        <v>430</v>
      </c>
      <c r="R113" s="54">
        <v>0</v>
      </c>
      <c r="S113" s="54">
        <f t="shared" si="8"/>
        <v>0</v>
      </c>
      <c r="T113" s="5">
        <f t="shared" si="12"/>
        <v>0</v>
      </c>
      <c r="U113" s="52">
        <v>0</v>
      </c>
      <c r="V113" s="76"/>
    </row>
    <row r="114" spans="1:22" ht="26.25" x14ac:dyDescent="0.25">
      <c r="A114" s="27" t="s">
        <v>86</v>
      </c>
      <c r="B114" s="36" t="s">
        <v>266</v>
      </c>
      <c r="C114" s="37" t="s">
        <v>267</v>
      </c>
      <c r="D114" s="5">
        <v>0</v>
      </c>
      <c r="E114" s="5">
        <v>0</v>
      </c>
      <c r="F114" s="5">
        <v>0</v>
      </c>
      <c r="G114" s="5">
        <f t="shared" si="9"/>
        <v>0</v>
      </c>
      <c r="H114" s="54">
        <f t="shared" si="10"/>
        <v>0</v>
      </c>
      <c r="I114" s="54">
        <f t="shared" si="11"/>
        <v>0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1" t="s">
        <v>430</v>
      </c>
      <c r="P114" s="5">
        <v>0</v>
      </c>
      <c r="Q114" s="51" t="s">
        <v>430</v>
      </c>
      <c r="R114" s="54">
        <v>0</v>
      </c>
      <c r="S114" s="54">
        <f t="shared" si="8"/>
        <v>0</v>
      </c>
      <c r="T114" s="5">
        <f t="shared" si="12"/>
        <v>0</v>
      </c>
      <c r="U114" s="52">
        <v>0</v>
      </c>
      <c r="V114" s="76"/>
    </row>
    <row r="115" spans="1:22" x14ac:dyDescent="0.25">
      <c r="A115" s="27" t="s">
        <v>86</v>
      </c>
      <c r="B115" s="36" t="s">
        <v>458</v>
      </c>
      <c r="C115" s="37" t="s">
        <v>408</v>
      </c>
      <c r="D115" s="5">
        <v>0</v>
      </c>
      <c r="E115" s="5">
        <v>0</v>
      </c>
      <c r="F115" s="5">
        <v>0</v>
      </c>
      <c r="G115" s="5">
        <f t="shared" si="9"/>
        <v>0</v>
      </c>
      <c r="H115" s="54">
        <f t="shared" si="10"/>
        <v>0</v>
      </c>
      <c r="I115" s="54">
        <f t="shared" si="11"/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1" t="s">
        <v>430</v>
      </c>
      <c r="P115" s="5">
        <v>0</v>
      </c>
      <c r="Q115" s="51" t="s">
        <v>430</v>
      </c>
      <c r="R115" s="54">
        <v>0</v>
      </c>
      <c r="S115" s="54">
        <f t="shared" si="8"/>
        <v>0</v>
      </c>
      <c r="T115" s="5">
        <f t="shared" si="12"/>
        <v>0</v>
      </c>
      <c r="U115" s="52">
        <v>0</v>
      </c>
      <c r="V115" s="76"/>
    </row>
    <row r="116" spans="1:22" ht="26.25" x14ac:dyDescent="0.25">
      <c r="A116" s="27" t="s">
        <v>86</v>
      </c>
      <c r="B116" s="36" t="s">
        <v>262</v>
      </c>
      <c r="C116" s="37" t="s">
        <v>263</v>
      </c>
      <c r="D116" s="5">
        <v>0</v>
      </c>
      <c r="E116" s="5">
        <v>0</v>
      </c>
      <c r="F116" s="5">
        <v>0</v>
      </c>
      <c r="G116" s="5">
        <f t="shared" si="9"/>
        <v>0</v>
      </c>
      <c r="H116" s="54">
        <f t="shared" si="10"/>
        <v>0</v>
      </c>
      <c r="I116" s="54">
        <f t="shared" si="11"/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1" t="s">
        <v>430</v>
      </c>
      <c r="P116" s="5">
        <v>0</v>
      </c>
      <c r="Q116" s="51" t="s">
        <v>430</v>
      </c>
      <c r="R116" s="54">
        <v>0</v>
      </c>
      <c r="S116" s="54">
        <f t="shared" si="8"/>
        <v>0</v>
      </c>
      <c r="T116" s="5">
        <f t="shared" si="12"/>
        <v>0</v>
      </c>
      <c r="U116" s="52">
        <v>0</v>
      </c>
      <c r="V116" s="77"/>
    </row>
    <row r="117" spans="1:22" s="59" customFormat="1" x14ac:dyDescent="0.25">
      <c r="A117" s="17" t="s">
        <v>25</v>
      </c>
      <c r="B117" s="18" t="s">
        <v>88</v>
      </c>
      <c r="C117" s="19" t="s">
        <v>51</v>
      </c>
      <c r="D117" s="55">
        <f>D118+D157++D205</f>
        <v>5.6550333702733653</v>
      </c>
      <c r="E117" s="55">
        <v>0</v>
      </c>
      <c r="F117" s="55">
        <f>F118+F157++F205</f>
        <v>5.6550333702733653</v>
      </c>
      <c r="G117" s="55">
        <f t="shared" si="9"/>
        <v>97.098787264309195</v>
      </c>
      <c r="H117" s="56">
        <f t="shared" si="10"/>
        <v>97.098787264309195</v>
      </c>
      <c r="I117" s="56">
        <f t="shared" si="11"/>
        <v>23.666320460000009</v>
      </c>
      <c r="J117" s="56">
        <v>7.6378311739458375</v>
      </c>
      <c r="K117" s="56">
        <v>2.8547359700000001</v>
      </c>
      <c r="L117" s="56">
        <v>29.75819723332917</v>
      </c>
      <c r="M117" s="56">
        <v>20.811584490000008</v>
      </c>
      <c r="N117" s="56">
        <v>44.707412166063762</v>
      </c>
      <c r="O117" s="57" t="s">
        <v>430</v>
      </c>
      <c r="P117" s="55">
        <v>14.995346690970424</v>
      </c>
      <c r="Q117" s="57" t="s">
        <v>430</v>
      </c>
      <c r="R117" s="56">
        <f>R118+R157++R205</f>
        <v>4.2715300000000003</v>
      </c>
      <c r="S117" s="56">
        <f t="shared" si="8"/>
        <v>73.432466804309186</v>
      </c>
      <c r="T117" s="55">
        <f t="shared" si="12"/>
        <v>-13.729707947275003</v>
      </c>
      <c r="U117" s="58">
        <f t="shared" si="13"/>
        <v>-36.71434783861708</v>
      </c>
      <c r="V117" s="67" t="s">
        <v>430</v>
      </c>
    </row>
    <row r="118" spans="1:22" s="59" customFormat="1" ht="25.5" x14ac:dyDescent="0.25">
      <c r="A118" s="17" t="s">
        <v>26</v>
      </c>
      <c r="B118" s="18" t="s">
        <v>89</v>
      </c>
      <c r="C118" s="19" t="s">
        <v>51</v>
      </c>
      <c r="D118" s="55">
        <f>D119+D130</f>
        <v>1.2969618755327175</v>
      </c>
      <c r="E118" s="55">
        <v>0</v>
      </c>
      <c r="F118" s="55">
        <f>F119+F130</f>
        <v>1.2969618755327175</v>
      </c>
      <c r="G118" s="55">
        <f t="shared" si="9"/>
        <v>22.269262972745853</v>
      </c>
      <c r="H118" s="56">
        <f t="shared" si="10"/>
        <v>22.269262972745853</v>
      </c>
      <c r="I118" s="56">
        <f t="shared" si="11"/>
        <v>17.002051660000006</v>
      </c>
      <c r="J118" s="56">
        <v>3.6251599395625043</v>
      </c>
      <c r="K118" s="56">
        <v>2.7979529999999997</v>
      </c>
      <c r="L118" s="56">
        <v>7.5158534699625053</v>
      </c>
      <c r="M118" s="56">
        <v>14.204098660000007</v>
      </c>
      <c r="N118" s="56">
        <v>9.1328963576170885</v>
      </c>
      <c r="O118" s="57" t="s">
        <v>430</v>
      </c>
      <c r="P118" s="55">
        <v>1.995353205603756</v>
      </c>
      <c r="Q118" s="57" t="s">
        <v>430</v>
      </c>
      <c r="R118" s="56">
        <f>R119+R130</f>
        <v>0.30156000000000016</v>
      </c>
      <c r="S118" s="56">
        <f t="shared" si="8"/>
        <v>5.2672113127458466</v>
      </c>
      <c r="T118" s="55">
        <f t="shared" si="12"/>
        <v>5.8610382504749978</v>
      </c>
      <c r="U118" s="58">
        <f t="shared" si="13"/>
        <v>52.607765874010198</v>
      </c>
      <c r="V118" s="67" t="s">
        <v>430</v>
      </c>
    </row>
    <row r="119" spans="1:22" s="59" customFormat="1" x14ac:dyDescent="0.25">
      <c r="A119" s="17" t="s">
        <v>27</v>
      </c>
      <c r="B119" s="18" t="s">
        <v>90</v>
      </c>
      <c r="C119" s="19" t="s">
        <v>51</v>
      </c>
      <c r="D119" s="55">
        <f>SUM(D120:D129)</f>
        <v>1.904939198562516E-2</v>
      </c>
      <c r="E119" s="55">
        <v>0</v>
      </c>
      <c r="F119" s="55">
        <f>SUM(F120:F129)</f>
        <v>1.904939198562516E-2</v>
      </c>
      <c r="G119" s="55">
        <f t="shared" si="9"/>
        <v>0.32708434041251994</v>
      </c>
      <c r="H119" s="56">
        <f t="shared" si="10"/>
        <v>0.32708434041251994</v>
      </c>
      <c r="I119" s="56">
        <f t="shared" si="11"/>
        <v>0.21037751999999998</v>
      </c>
      <c r="J119" s="56">
        <v>6.5416868082503993E-2</v>
      </c>
      <c r="K119" s="56">
        <v>0</v>
      </c>
      <c r="L119" s="56">
        <v>6.5416868082503993E-2</v>
      </c>
      <c r="M119" s="56">
        <v>0.21037751999999998</v>
      </c>
      <c r="N119" s="56">
        <v>9.8125302123755989E-2</v>
      </c>
      <c r="O119" s="57" t="s">
        <v>430</v>
      </c>
      <c r="P119" s="55">
        <v>9.8125302123755989E-2</v>
      </c>
      <c r="Q119" s="57" t="s">
        <v>430</v>
      </c>
      <c r="R119" s="56">
        <f>SUM(R120:R129)</f>
        <v>6.7799999999999996E-3</v>
      </c>
      <c r="S119" s="56">
        <f t="shared" si="8"/>
        <v>0.11670682041251995</v>
      </c>
      <c r="T119" s="55">
        <f t="shared" si="12"/>
        <v>7.9543783834991999E-2</v>
      </c>
      <c r="U119" s="58">
        <f t="shared" si="13"/>
        <v>60.797609367870592</v>
      </c>
      <c r="V119" s="67" t="s">
        <v>430</v>
      </c>
    </row>
    <row r="120" spans="1:22" x14ac:dyDescent="0.25">
      <c r="A120" s="20" t="s">
        <v>27</v>
      </c>
      <c r="B120" s="24" t="s">
        <v>273</v>
      </c>
      <c r="C120" s="38" t="s">
        <v>274</v>
      </c>
      <c r="D120" s="5">
        <v>1.9049391985625161E-3</v>
      </c>
      <c r="E120" s="5">
        <v>0</v>
      </c>
      <c r="F120" s="5">
        <v>1.9049391985625161E-3</v>
      </c>
      <c r="G120" s="5">
        <f t="shared" si="9"/>
        <v>3.2708434041251996E-2</v>
      </c>
      <c r="H120" s="54">
        <f t="shared" si="10"/>
        <v>3.2708434041251996E-2</v>
      </c>
      <c r="I120" s="54">
        <f t="shared" si="11"/>
        <v>2.9488779999999999E-2</v>
      </c>
      <c r="J120" s="54">
        <v>3.2708434041251996E-2</v>
      </c>
      <c r="K120" s="54">
        <v>0</v>
      </c>
      <c r="L120" s="54">
        <v>0</v>
      </c>
      <c r="M120" s="54">
        <v>2.9488779999999999E-2</v>
      </c>
      <c r="N120" s="54">
        <v>0</v>
      </c>
      <c r="O120" s="51" t="s">
        <v>430</v>
      </c>
      <c r="P120" s="5">
        <v>0</v>
      </c>
      <c r="Q120" s="51" t="s">
        <v>430</v>
      </c>
      <c r="R120" s="54">
        <v>1.9000000000000001E-4</v>
      </c>
      <c r="S120" s="54">
        <f t="shared" si="8"/>
        <v>3.2196540412519972E-3</v>
      </c>
      <c r="T120" s="5">
        <f t="shared" si="12"/>
        <v>-3.2196540412519972E-3</v>
      </c>
      <c r="U120" s="52">
        <f t="shared" si="13"/>
        <v>-9.84349797116964</v>
      </c>
      <c r="V120" s="65" t="s">
        <v>508</v>
      </c>
    </row>
    <row r="121" spans="1:22" x14ac:dyDescent="0.25">
      <c r="A121" s="20" t="s">
        <v>27</v>
      </c>
      <c r="B121" s="24" t="s">
        <v>275</v>
      </c>
      <c r="C121" s="38" t="s">
        <v>276</v>
      </c>
      <c r="D121" s="5">
        <v>1.9049391985625161E-3</v>
      </c>
      <c r="E121" s="5">
        <v>0</v>
      </c>
      <c r="F121" s="5">
        <v>1.9049391985625161E-3</v>
      </c>
      <c r="G121" s="5">
        <f t="shared" si="9"/>
        <v>3.2708434041251996E-2</v>
      </c>
      <c r="H121" s="54">
        <f t="shared" si="10"/>
        <v>3.2708434041251996E-2</v>
      </c>
      <c r="I121" s="54">
        <f t="shared" si="11"/>
        <v>3.0288799999999998E-2</v>
      </c>
      <c r="J121" s="54">
        <v>3.2708434041251996E-2</v>
      </c>
      <c r="K121" s="54">
        <v>0</v>
      </c>
      <c r="L121" s="54">
        <v>0</v>
      </c>
      <c r="M121" s="54">
        <v>3.0288799999999998E-2</v>
      </c>
      <c r="N121" s="54">
        <v>0</v>
      </c>
      <c r="O121" s="51" t="s">
        <v>430</v>
      </c>
      <c r="P121" s="5">
        <v>0</v>
      </c>
      <c r="Q121" s="51" t="s">
        <v>430</v>
      </c>
      <c r="R121" s="54">
        <v>1.3999999999999999E-4</v>
      </c>
      <c r="S121" s="54">
        <f t="shared" si="8"/>
        <v>2.4196340412519987E-3</v>
      </c>
      <c r="T121" s="5">
        <f t="shared" si="12"/>
        <v>-2.4196340412519987E-3</v>
      </c>
      <c r="U121" s="52">
        <f t="shared" si="13"/>
        <v>-7.3975844829512312</v>
      </c>
      <c r="V121" s="65" t="s">
        <v>508</v>
      </c>
    </row>
    <row r="122" spans="1:22" x14ac:dyDescent="0.25">
      <c r="A122" s="20" t="s">
        <v>27</v>
      </c>
      <c r="B122" s="24" t="s">
        <v>277</v>
      </c>
      <c r="C122" s="38" t="s">
        <v>278</v>
      </c>
      <c r="D122" s="5">
        <v>1.9049391985625161E-3</v>
      </c>
      <c r="E122" s="5">
        <v>0</v>
      </c>
      <c r="F122" s="5">
        <v>1.9049391985625161E-3</v>
      </c>
      <c r="G122" s="5">
        <f t="shared" si="9"/>
        <v>3.2708434041251996E-2</v>
      </c>
      <c r="H122" s="54">
        <f t="shared" si="10"/>
        <v>3.2708434041251996E-2</v>
      </c>
      <c r="I122" s="54">
        <f t="shared" si="11"/>
        <v>3.1608219999999999E-2</v>
      </c>
      <c r="J122" s="54">
        <v>0</v>
      </c>
      <c r="K122" s="54">
        <v>0</v>
      </c>
      <c r="L122" s="54">
        <v>3.2708434041251996E-2</v>
      </c>
      <c r="M122" s="54">
        <v>3.1608219999999999E-2</v>
      </c>
      <c r="N122" s="54">
        <v>0</v>
      </c>
      <c r="O122" s="51" t="s">
        <v>430</v>
      </c>
      <c r="P122" s="5">
        <v>0</v>
      </c>
      <c r="Q122" s="51" t="s">
        <v>430</v>
      </c>
      <c r="R122" s="54">
        <v>6.0000000000000002E-5</v>
      </c>
      <c r="S122" s="54">
        <f t="shared" si="8"/>
        <v>1.100214041251997E-3</v>
      </c>
      <c r="T122" s="5">
        <f t="shared" si="12"/>
        <v>-1.100214041251997E-3</v>
      </c>
      <c r="U122" s="52">
        <f t="shared" si="13"/>
        <v>-3.3637013617478715</v>
      </c>
      <c r="V122" s="65" t="s">
        <v>508</v>
      </c>
    </row>
    <row r="123" spans="1:22" x14ac:dyDescent="0.25">
      <c r="A123" s="20" t="s">
        <v>27</v>
      </c>
      <c r="B123" s="24" t="s">
        <v>279</v>
      </c>
      <c r="C123" s="38" t="s">
        <v>280</v>
      </c>
      <c r="D123" s="5">
        <v>1.9049391985625161E-3</v>
      </c>
      <c r="E123" s="5">
        <v>0</v>
      </c>
      <c r="F123" s="5">
        <v>1.9049391985625161E-3</v>
      </c>
      <c r="G123" s="5">
        <f t="shared" si="9"/>
        <v>3.2708434041251996E-2</v>
      </c>
      <c r="H123" s="54">
        <f t="shared" si="10"/>
        <v>3.2708434041251996E-2</v>
      </c>
      <c r="I123" s="54">
        <f t="shared" si="11"/>
        <v>2.8995090000000001E-2</v>
      </c>
      <c r="J123" s="54">
        <v>0</v>
      </c>
      <c r="K123" s="54">
        <v>0</v>
      </c>
      <c r="L123" s="54">
        <v>3.2708434041251996E-2</v>
      </c>
      <c r="M123" s="54">
        <v>2.8995090000000001E-2</v>
      </c>
      <c r="N123" s="54">
        <v>0</v>
      </c>
      <c r="O123" s="51" t="s">
        <v>430</v>
      </c>
      <c r="P123" s="5">
        <v>0</v>
      </c>
      <c r="Q123" s="51" t="s">
        <v>430</v>
      </c>
      <c r="R123" s="54">
        <v>2.2000000000000001E-4</v>
      </c>
      <c r="S123" s="54">
        <f t="shared" si="8"/>
        <v>3.7133440412519952E-3</v>
      </c>
      <c r="T123" s="5">
        <f t="shared" si="12"/>
        <v>-3.7133440412519952E-3</v>
      </c>
      <c r="U123" s="52">
        <f t="shared" si="13"/>
        <v>-11.352864024516464</v>
      </c>
      <c r="V123" s="65" t="s">
        <v>508</v>
      </c>
    </row>
    <row r="124" spans="1:22" x14ac:dyDescent="0.25">
      <c r="A124" s="20" t="s">
        <v>27</v>
      </c>
      <c r="B124" s="24" t="s">
        <v>281</v>
      </c>
      <c r="C124" s="38" t="s">
        <v>282</v>
      </c>
      <c r="D124" s="5">
        <v>1.9049391985625161E-3</v>
      </c>
      <c r="E124" s="5">
        <v>0</v>
      </c>
      <c r="F124" s="5">
        <v>1.9049391985625161E-3</v>
      </c>
      <c r="G124" s="5">
        <f t="shared" si="9"/>
        <v>3.2708434041251996E-2</v>
      </c>
      <c r="H124" s="54">
        <f t="shared" si="10"/>
        <v>3.2708434041251996E-2</v>
      </c>
      <c r="I124" s="54">
        <f t="shared" si="11"/>
        <v>3.1207479999999999E-2</v>
      </c>
      <c r="J124" s="54">
        <v>0</v>
      </c>
      <c r="K124" s="54">
        <v>0</v>
      </c>
      <c r="L124" s="54">
        <v>0</v>
      </c>
      <c r="M124" s="54">
        <v>3.1207479999999999E-2</v>
      </c>
      <c r="N124" s="54">
        <v>3.2708434041251996E-2</v>
      </c>
      <c r="O124" s="51" t="s">
        <v>430</v>
      </c>
      <c r="P124" s="5">
        <v>0</v>
      </c>
      <c r="Q124" s="51" t="s">
        <v>430</v>
      </c>
      <c r="R124" s="54">
        <v>9.0000000000000006E-5</v>
      </c>
      <c r="S124" s="54">
        <f t="shared" si="8"/>
        <v>1.5009540412519971E-3</v>
      </c>
      <c r="T124" s="5">
        <f t="shared" si="12"/>
        <v>3.1207479999999999E-2</v>
      </c>
      <c r="U124" s="52">
        <v>100</v>
      </c>
      <c r="V124" s="5" t="s">
        <v>506</v>
      </c>
    </row>
    <row r="125" spans="1:22" x14ac:dyDescent="0.25">
      <c r="A125" s="20" t="s">
        <v>27</v>
      </c>
      <c r="B125" s="24" t="s">
        <v>283</v>
      </c>
      <c r="C125" s="38" t="s">
        <v>284</v>
      </c>
      <c r="D125" s="5">
        <v>1.9049391985625161E-3</v>
      </c>
      <c r="E125" s="5">
        <v>0</v>
      </c>
      <c r="F125" s="5">
        <v>1.9049391985625161E-3</v>
      </c>
      <c r="G125" s="5">
        <f t="shared" si="9"/>
        <v>3.2708434041251996E-2</v>
      </c>
      <c r="H125" s="54">
        <f t="shared" si="10"/>
        <v>3.2708434041251996E-2</v>
      </c>
      <c r="I125" s="54">
        <f t="shared" si="11"/>
        <v>3.0220439999999998E-2</v>
      </c>
      <c r="J125" s="54">
        <v>0</v>
      </c>
      <c r="K125" s="54">
        <v>0</v>
      </c>
      <c r="L125" s="54">
        <v>0</v>
      </c>
      <c r="M125" s="54">
        <v>3.0220439999999998E-2</v>
      </c>
      <c r="N125" s="54">
        <v>3.2708434041251996E-2</v>
      </c>
      <c r="O125" s="51" t="s">
        <v>430</v>
      </c>
      <c r="P125" s="5">
        <v>0</v>
      </c>
      <c r="Q125" s="51" t="s">
        <v>430</v>
      </c>
      <c r="R125" s="54">
        <v>1.3999999999999999E-4</v>
      </c>
      <c r="S125" s="54">
        <f t="shared" si="8"/>
        <v>2.4879940412519987E-3</v>
      </c>
      <c r="T125" s="5">
        <f t="shared" si="12"/>
        <v>3.0220439999999998E-2</v>
      </c>
      <c r="U125" s="52">
        <v>100</v>
      </c>
      <c r="V125" s="5" t="s">
        <v>506</v>
      </c>
    </row>
    <row r="126" spans="1:22" x14ac:dyDescent="0.25">
      <c r="A126" s="20" t="s">
        <v>27</v>
      </c>
      <c r="B126" s="24" t="s">
        <v>285</v>
      </c>
      <c r="C126" s="38" t="s">
        <v>286</v>
      </c>
      <c r="D126" s="5">
        <v>1.9049391985625161E-3</v>
      </c>
      <c r="E126" s="5">
        <v>0</v>
      </c>
      <c r="F126" s="5">
        <v>1.9049391985625161E-3</v>
      </c>
      <c r="G126" s="5">
        <f t="shared" si="9"/>
        <v>3.2708434041251996E-2</v>
      </c>
      <c r="H126" s="54">
        <f t="shared" si="10"/>
        <v>3.2708434041251996E-2</v>
      </c>
      <c r="I126" s="54">
        <f t="shared" si="11"/>
        <v>0</v>
      </c>
      <c r="J126" s="54">
        <v>0</v>
      </c>
      <c r="K126" s="54">
        <v>0</v>
      </c>
      <c r="L126" s="54">
        <v>0</v>
      </c>
      <c r="M126" s="54">
        <v>0</v>
      </c>
      <c r="N126" s="54">
        <v>3.2708434041251996E-2</v>
      </c>
      <c r="O126" s="51" t="s">
        <v>430</v>
      </c>
      <c r="P126" s="5">
        <v>0</v>
      </c>
      <c r="Q126" s="51" t="s">
        <v>430</v>
      </c>
      <c r="R126" s="54">
        <v>1.9E-3</v>
      </c>
      <c r="S126" s="54">
        <f t="shared" si="8"/>
        <v>3.2708434041251996E-2</v>
      </c>
      <c r="T126" s="5">
        <f t="shared" si="12"/>
        <v>0</v>
      </c>
      <c r="U126" s="52">
        <v>0</v>
      </c>
      <c r="V126" s="66" t="s">
        <v>430</v>
      </c>
    </row>
    <row r="127" spans="1:22" x14ac:dyDescent="0.25">
      <c r="A127" s="20" t="s">
        <v>27</v>
      </c>
      <c r="B127" s="24" t="s">
        <v>287</v>
      </c>
      <c r="C127" s="38" t="s">
        <v>288</v>
      </c>
      <c r="D127" s="5">
        <v>1.9049391985625161E-3</v>
      </c>
      <c r="E127" s="5">
        <v>0</v>
      </c>
      <c r="F127" s="5">
        <v>1.9049391985625161E-3</v>
      </c>
      <c r="G127" s="5">
        <f t="shared" si="9"/>
        <v>3.2708434041251996E-2</v>
      </c>
      <c r="H127" s="54">
        <f t="shared" si="10"/>
        <v>3.2708434041251996E-2</v>
      </c>
      <c r="I127" s="54">
        <f t="shared" si="11"/>
        <v>0</v>
      </c>
      <c r="J127" s="54">
        <v>0</v>
      </c>
      <c r="K127" s="54">
        <v>0</v>
      </c>
      <c r="L127" s="54">
        <v>0</v>
      </c>
      <c r="M127" s="54">
        <v>0</v>
      </c>
      <c r="N127" s="54">
        <v>0</v>
      </c>
      <c r="O127" s="51" t="s">
        <v>430</v>
      </c>
      <c r="P127" s="5">
        <v>3.2708434041251996E-2</v>
      </c>
      <c r="Q127" s="51" t="s">
        <v>430</v>
      </c>
      <c r="R127" s="54">
        <v>1.9E-3</v>
      </c>
      <c r="S127" s="54">
        <f t="shared" si="8"/>
        <v>3.2708434041251996E-2</v>
      </c>
      <c r="T127" s="5">
        <f t="shared" si="12"/>
        <v>0</v>
      </c>
      <c r="U127" s="52">
        <v>0</v>
      </c>
      <c r="V127" s="66" t="s">
        <v>430</v>
      </c>
    </row>
    <row r="128" spans="1:22" x14ac:dyDescent="0.25">
      <c r="A128" s="20" t="s">
        <v>27</v>
      </c>
      <c r="B128" s="24" t="s">
        <v>289</v>
      </c>
      <c r="C128" s="38" t="s">
        <v>290</v>
      </c>
      <c r="D128" s="5">
        <v>1.9049391985625161E-3</v>
      </c>
      <c r="E128" s="5">
        <v>0</v>
      </c>
      <c r="F128" s="5">
        <v>1.9049391985625161E-3</v>
      </c>
      <c r="G128" s="5">
        <f t="shared" si="9"/>
        <v>3.2708434041251996E-2</v>
      </c>
      <c r="H128" s="54">
        <f t="shared" si="10"/>
        <v>3.2708434041251996E-2</v>
      </c>
      <c r="I128" s="54">
        <f t="shared" si="11"/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1" t="s">
        <v>430</v>
      </c>
      <c r="P128" s="5">
        <v>3.2708434041251996E-2</v>
      </c>
      <c r="Q128" s="51" t="s">
        <v>430</v>
      </c>
      <c r="R128" s="54">
        <v>1.9E-3</v>
      </c>
      <c r="S128" s="54">
        <f t="shared" si="8"/>
        <v>3.2708434041251996E-2</v>
      </c>
      <c r="T128" s="5">
        <f t="shared" si="12"/>
        <v>0</v>
      </c>
      <c r="U128" s="52">
        <v>0</v>
      </c>
      <c r="V128" s="66" t="s">
        <v>430</v>
      </c>
    </row>
    <row r="129" spans="1:22" x14ac:dyDescent="0.25">
      <c r="A129" s="20" t="s">
        <v>27</v>
      </c>
      <c r="B129" s="24" t="s">
        <v>291</v>
      </c>
      <c r="C129" s="38" t="s">
        <v>292</v>
      </c>
      <c r="D129" s="5">
        <v>1.9049391985625161E-3</v>
      </c>
      <c r="E129" s="5">
        <v>0</v>
      </c>
      <c r="F129" s="5">
        <v>1.9049391985625161E-3</v>
      </c>
      <c r="G129" s="5">
        <f t="shared" si="9"/>
        <v>3.2708434041251996E-2</v>
      </c>
      <c r="H129" s="54">
        <f t="shared" si="10"/>
        <v>3.2708434041251996E-2</v>
      </c>
      <c r="I129" s="54">
        <f t="shared" si="11"/>
        <v>2.8568710000000001E-2</v>
      </c>
      <c r="J129" s="54">
        <v>0</v>
      </c>
      <c r="K129" s="54">
        <v>0</v>
      </c>
      <c r="L129" s="54">
        <v>0</v>
      </c>
      <c r="M129" s="54">
        <v>2.8568710000000001E-2</v>
      </c>
      <c r="N129" s="54">
        <v>0</v>
      </c>
      <c r="O129" s="51" t="s">
        <v>430</v>
      </c>
      <c r="P129" s="5">
        <v>3.2708434041251996E-2</v>
      </c>
      <c r="Q129" s="51" t="s">
        <v>430</v>
      </c>
      <c r="R129" s="54">
        <v>2.4000000000000001E-4</v>
      </c>
      <c r="S129" s="54">
        <f t="shared" si="8"/>
        <v>4.1397240412519958E-3</v>
      </c>
      <c r="T129" s="5">
        <f t="shared" si="12"/>
        <v>2.8568710000000001E-2</v>
      </c>
      <c r="U129" s="52">
        <v>100</v>
      </c>
      <c r="V129" s="5" t="s">
        <v>507</v>
      </c>
    </row>
    <row r="130" spans="1:22" s="59" customFormat="1" ht="25.5" x14ac:dyDescent="0.25">
      <c r="A130" s="17" t="s">
        <v>28</v>
      </c>
      <c r="B130" s="18" t="s">
        <v>91</v>
      </c>
      <c r="C130" s="19" t="s">
        <v>51</v>
      </c>
      <c r="D130" s="55">
        <f>SUM(D131:D156)</f>
        <v>1.2779124835470923</v>
      </c>
      <c r="E130" s="55">
        <v>0</v>
      </c>
      <c r="F130" s="55">
        <f>SUM(F131:F156)</f>
        <v>1.2779124835470923</v>
      </c>
      <c r="G130" s="55">
        <f t="shared" si="9"/>
        <v>21.942178632333334</v>
      </c>
      <c r="H130" s="56">
        <f t="shared" si="10"/>
        <v>21.942178632333334</v>
      </c>
      <c r="I130" s="56">
        <f t="shared" si="11"/>
        <v>16.791674140000005</v>
      </c>
      <c r="J130" s="56">
        <v>3.5597430714799998</v>
      </c>
      <c r="K130" s="56">
        <v>2.7979529999999997</v>
      </c>
      <c r="L130" s="56">
        <v>7.4504366018800008</v>
      </c>
      <c r="M130" s="56">
        <v>13.993721140000005</v>
      </c>
      <c r="N130" s="56">
        <v>9.0347710554933336</v>
      </c>
      <c r="O130" s="57" t="s">
        <v>430</v>
      </c>
      <c r="P130" s="55">
        <v>1.8972279034800001</v>
      </c>
      <c r="Q130" s="57" t="s">
        <v>430</v>
      </c>
      <c r="R130" s="56">
        <f>SUM(R131:R156)</f>
        <v>0.29478000000000015</v>
      </c>
      <c r="S130" s="56">
        <f t="shared" si="8"/>
        <v>5.1505044923333294</v>
      </c>
      <c r="T130" s="55">
        <f t="shared" si="12"/>
        <v>5.7814944666400052</v>
      </c>
      <c r="U130" s="58">
        <f t="shared" si="13"/>
        <v>52.510446134033486</v>
      </c>
      <c r="V130" s="55" t="s">
        <v>430</v>
      </c>
    </row>
    <row r="131" spans="1:22" x14ac:dyDescent="0.25">
      <c r="A131" s="20" t="s">
        <v>28</v>
      </c>
      <c r="B131" s="21" t="s">
        <v>293</v>
      </c>
      <c r="C131" s="22" t="s">
        <v>294</v>
      </c>
      <c r="D131" s="5">
        <v>6.3675733333333137E-2</v>
      </c>
      <c r="E131" s="5">
        <v>0</v>
      </c>
      <c r="F131" s="5">
        <v>6.3675733333333137E-2</v>
      </c>
      <c r="G131" s="5">
        <f t="shared" si="9"/>
        <v>1.0933333333333337</v>
      </c>
      <c r="H131" s="54">
        <f t="shared" si="10"/>
        <v>1.0933333333333337</v>
      </c>
      <c r="I131" s="54">
        <f t="shared" si="11"/>
        <v>0.08</v>
      </c>
      <c r="J131" s="54">
        <v>0.08</v>
      </c>
      <c r="K131" s="54">
        <v>0</v>
      </c>
      <c r="L131" s="54">
        <v>0</v>
      </c>
      <c r="M131" s="54">
        <v>0.08</v>
      </c>
      <c r="N131" s="54">
        <v>1.0133333333333336</v>
      </c>
      <c r="O131" s="51" t="s">
        <v>430</v>
      </c>
      <c r="P131" s="5">
        <v>0</v>
      </c>
      <c r="Q131" s="51" t="s">
        <v>430</v>
      </c>
      <c r="R131" s="54">
        <v>5.9020000000000003E-2</v>
      </c>
      <c r="S131" s="54">
        <f t="shared" si="8"/>
        <v>1.0133333333333336</v>
      </c>
      <c r="T131" s="5">
        <f t="shared" si="12"/>
        <v>0</v>
      </c>
      <c r="U131" s="52">
        <f t="shared" si="13"/>
        <v>0</v>
      </c>
      <c r="V131" s="5" t="s">
        <v>506</v>
      </c>
    </row>
    <row r="132" spans="1:22" ht="25.5" x14ac:dyDescent="0.25">
      <c r="A132" s="39" t="s">
        <v>28</v>
      </c>
      <c r="B132" s="24" t="s">
        <v>295</v>
      </c>
      <c r="C132" s="38" t="s">
        <v>296</v>
      </c>
      <c r="D132" s="5">
        <v>1.1604637496524801E-2</v>
      </c>
      <c r="E132" s="5">
        <v>0</v>
      </c>
      <c r="F132" s="5">
        <v>1.1604637496524801E-2</v>
      </c>
      <c r="G132" s="5">
        <f t="shared" si="9"/>
        <v>0.19925545151999999</v>
      </c>
      <c r="H132" s="54">
        <f t="shared" si="10"/>
        <v>0.19925545151999999</v>
      </c>
      <c r="I132" s="54">
        <f t="shared" si="11"/>
        <v>0.12854999</v>
      </c>
      <c r="J132" s="54">
        <v>0</v>
      </c>
      <c r="K132" s="54">
        <v>0</v>
      </c>
      <c r="L132" s="54">
        <v>0.19925545151999999</v>
      </c>
      <c r="M132" s="54">
        <v>0.12854999</v>
      </c>
      <c r="N132" s="54">
        <v>0</v>
      </c>
      <c r="O132" s="51" t="s">
        <v>430</v>
      </c>
      <c r="P132" s="5">
        <v>0</v>
      </c>
      <c r="Q132" s="51" t="s">
        <v>430</v>
      </c>
      <c r="R132" s="54">
        <v>4.1200000000000004E-3</v>
      </c>
      <c r="S132" s="54">
        <f t="shared" si="8"/>
        <v>7.0705461519999985E-2</v>
      </c>
      <c r="T132" s="5">
        <f t="shared" si="12"/>
        <v>-7.0705461519999985E-2</v>
      </c>
      <c r="U132" s="52">
        <f t="shared" si="13"/>
        <v>-35.484831647330367</v>
      </c>
      <c r="V132" s="5" t="s">
        <v>508</v>
      </c>
    </row>
    <row r="133" spans="1:22" ht="25.5" x14ac:dyDescent="0.25">
      <c r="A133" s="39" t="s">
        <v>28</v>
      </c>
      <c r="B133" s="24" t="s">
        <v>297</v>
      </c>
      <c r="C133" s="38" t="s">
        <v>298</v>
      </c>
      <c r="D133" s="5">
        <v>1.4505796870656E-2</v>
      </c>
      <c r="E133" s="5">
        <v>0</v>
      </c>
      <c r="F133" s="5">
        <v>1.4505796870656E-2</v>
      </c>
      <c r="G133" s="5">
        <f t="shared" si="9"/>
        <v>0.24906931439999999</v>
      </c>
      <c r="H133" s="54">
        <f t="shared" si="10"/>
        <v>0.24906931439999999</v>
      </c>
      <c r="I133" s="54">
        <f t="shared" si="11"/>
        <v>0.16459998999999997</v>
      </c>
      <c r="J133" s="54">
        <v>0</v>
      </c>
      <c r="K133" s="54">
        <v>0</v>
      </c>
      <c r="L133" s="54">
        <v>0.24906931439999999</v>
      </c>
      <c r="M133" s="54">
        <v>0.16459998999999997</v>
      </c>
      <c r="N133" s="54">
        <v>0</v>
      </c>
      <c r="O133" s="51" t="s">
        <v>430</v>
      </c>
      <c r="P133" s="5">
        <v>0</v>
      </c>
      <c r="Q133" s="51" t="s">
        <v>430</v>
      </c>
      <c r="R133" s="54">
        <v>4.9199999999999999E-3</v>
      </c>
      <c r="S133" s="54">
        <f t="shared" si="8"/>
        <v>8.4469324400000018E-2</v>
      </c>
      <c r="T133" s="5">
        <f t="shared" si="12"/>
        <v>-8.4469324400000018E-2</v>
      </c>
      <c r="U133" s="52">
        <f t="shared" si="13"/>
        <v>-33.913982781654141</v>
      </c>
      <c r="V133" s="5" t="s">
        <v>499</v>
      </c>
    </row>
    <row r="134" spans="1:22" ht="25.5" x14ac:dyDescent="0.25">
      <c r="A134" s="39" t="s">
        <v>28</v>
      </c>
      <c r="B134" s="24" t="s">
        <v>299</v>
      </c>
      <c r="C134" s="38" t="s">
        <v>300</v>
      </c>
      <c r="D134" s="5">
        <v>1.4505796870656E-2</v>
      </c>
      <c r="E134" s="5">
        <v>0</v>
      </c>
      <c r="F134" s="5">
        <v>1.4505796870656E-2</v>
      </c>
      <c r="G134" s="5">
        <f t="shared" si="9"/>
        <v>0.24906931439999999</v>
      </c>
      <c r="H134" s="54">
        <f t="shared" si="10"/>
        <v>0.24906931439999999</v>
      </c>
      <c r="I134" s="54">
        <f t="shared" si="11"/>
        <v>0.15938335000000001</v>
      </c>
      <c r="J134" s="54">
        <v>0</v>
      </c>
      <c r="K134" s="54">
        <v>0</v>
      </c>
      <c r="L134" s="54">
        <v>0</v>
      </c>
      <c r="M134" s="54">
        <v>0.15938335000000001</v>
      </c>
      <c r="N134" s="54">
        <v>0.24906931439999999</v>
      </c>
      <c r="O134" s="51" t="s">
        <v>430</v>
      </c>
      <c r="P134" s="5">
        <v>0</v>
      </c>
      <c r="Q134" s="51" t="s">
        <v>430</v>
      </c>
      <c r="R134" s="54">
        <v>5.2199999999999998E-3</v>
      </c>
      <c r="S134" s="54">
        <f t="shared" si="8"/>
        <v>8.9685964399999984E-2</v>
      </c>
      <c r="T134" s="5">
        <f t="shared" si="12"/>
        <v>0.15938335000000001</v>
      </c>
      <c r="U134" s="52">
        <v>100</v>
      </c>
      <c r="V134" s="5" t="s">
        <v>508</v>
      </c>
    </row>
    <row r="135" spans="1:22" ht="25.5" x14ac:dyDescent="0.25">
      <c r="A135" s="39" t="s">
        <v>28</v>
      </c>
      <c r="B135" s="24" t="s">
        <v>301</v>
      </c>
      <c r="C135" s="38" t="s">
        <v>302</v>
      </c>
      <c r="D135" s="5">
        <v>1.4505796870656E-2</v>
      </c>
      <c r="E135" s="5">
        <v>0</v>
      </c>
      <c r="F135" s="5">
        <v>1.4505796870656E-2</v>
      </c>
      <c r="G135" s="5">
        <f t="shared" si="9"/>
        <v>0.24906931439999999</v>
      </c>
      <c r="H135" s="54">
        <f t="shared" si="10"/>
        <v>0.24906931439999999</v>
      </c>
      <c r="I135" s="54">
        <f t="shared" si="11"/>
        <v>0.15938331999999999</v>
      </c>
      <c r="J135" s="54">
        <v>0</v>
      </c>
      <c r="K135" s="54">
        <v>0</v>
      </c>
      <c r="L135" s="54">
        <v>0.24906931439999999</v>
      </c>
      <c r="M135" s="54">
        <v>0.15938331999999999</v>
      </c>
      <c r="N135" s="54">
        <v>0</v>
      </c>
      <c r="O135" s="51" t="s">
        <v>430</v>
      </c>
      <c r="P135" s="5">
        <v>0</v>
      </c>
      <c r="Q135" s="51" t="s">
        <v>430</v>
      </c>
      <c r="R135" s="54">
        <v>5.2199999999999998E-3</v>
      </c>
      <c r="S135" s="54">
        <f t="shared" si="8"/>
        <v>8.9685994399999996E-2</v>
      </c>
      <c r="T135" s="5">
        <f t="shared" si="12"/>
        <v>-8.9685994399999996E-2</v>
      </c>
      <c r="U135" s="52">
        <f t="shared" si="13"/>
        <v>-36.00844793588913</v>
      </c>
      <c r="V135" s="5" t="s">
        <v>508</v>
      </c>
    </row>
    <row r="136" spans="1:22" ht="25.5" x14ac:dyDescent="0.25">
      <c r="A136" s="39" t="s">
        <v>28</v>
      </c>
      <c r="B136" s="24" t="s">
        <v>303</v>
      </c>
      <c r="C136" s="38" t="s">
        <v>304</v>
      </c>
      <c r="D136" s="5">
        <v>1.1604637496524801E-2</v>
      </c>
      <c r="E136" s="5">
        <v>0</v>
      </c>
      <c r="F136" s="5">
        <v>1.1604637496524801E-2</v>
      </c>
      <c r="G136" s="5">
        <f t="shared" si="9"/>
        <v>0.19925545151999999</v>
      </c>
      <c r="H136" s="54">
        <f t="shared" si="10"/>
        <v>0.19925545151999999</v>
      </c>
      <c r="I136" s="54">
        <f t="shared" si="11"/>
        <v>0.12855001999999999</v>
      </c>
      <c r="J136" s="54">
        <v>0</v>
      </c>
      <c r="K136" s="54">
        <v>0</v>
      </c>
      <c r="L136" s="54">
        <v>0</v>
      </c>
      <c r="M136" s="54">
        <v>0.12855001999999999</v>
      </c>
      <c r="N136" s="54">
        <v>0.19925545151999999</v>
      </c>
      <c r="O136" s="51" t="s">
        <v>430</v>
      </c>
      <c r="P136" s="5">
        <v>0</v>
      </c>
      <c r="Q136" s="51" t="s">
        <v>430</v>
      </c>
      <c r="R136" s="54">
        <v>4.1200000000000004E-3</v>
      </c>
      <c r="S136" s="54">
        <f t="shared" si="8"/>
        <v>7.0705431520000001E-2</v>
      </c>
      <c r="T136" s="5">
        <f t="shared" si="12"/>
        <v>0.12855001999999999</v>
      </c>
      <c r="U136" s="52">
        <v>100</v>
      </c>
      <c r="V136" s="5" t="s">
        <v>506</v>
      </c>
    </row>
    <row r="137" spans="1:22" x14ac:dyDescent="0.25">
      <c r="A137" s="39" t="s">
        <v>28</v>
      </c>
      <c r="B137" s="24" t="s">
        <v>305</v>
      </c>
      <c r="C137" s="38" t="s">
        <v>306</v>
      </c>
      <c r="D137" s="5">
        <v>1.0028511607295999E-2</v>
      </c>
      <c r="E137" s="5">
        <v>0</v>
      </c>
      <c r="F137" s="5">
        <v>1.0028511607295999E-2</v>
      </c>
      <c r="G137" s="5">
        <f t="shared" si="9"/>
        <v>0.17219285039999999</v>
      </c>
      <c r="H137" s="54">
        <f t="shared" si="10"/>
        <v>0.17219285039999999</v>
      </c>
      <c r="I137" s="54">
        <f t="shared" si="11"/>
        <v>0.10875834000000001</v>
      </c>
      <c r="J137" s="54">
        <v>0</v>
      </c>
      <c r="K137" s="54">
        <v>0</v>
      </c>
      <c r="L137" s="54">
        <v>0</v>
      </c>
      <c r="M137" s="54">
        <v>0.10875834000000001</v>
      </c>
      <c r="N137" s="54">
        <v>0.17219285039999999</v>
      </c>
      <c r="O137" s="51" t="s">
        <v>430</v>
      </c>
      <c r="P137" s="5">
        <v>0</v>
      </c>
      <c r="Q137" s="51" t="s">
        <v>430</v>
      </c>
      <c r="R137" s="54">
        <v>3.6900000000000001E-3</v>
      </c>
      <c r="S137" s="54">
        <f t="shared" si="8"/>
        <v>6.3434510399999977E-2</v>
      </c>
      <c r="T137" s="5">
        <f t="shared" si="12"/>
        <v>0.10875834000000001</v>
      </c>
      <c r="U137" s="52">
        <v>100</v>
      </c>
      <c r="V137" s="5" t="s">
        <v>506</v>
      </c>
    </row>
    <row r="138" spans="1:22" x14ac:dyDescent="0.25">
      <c r="A138" s="39" t="s">
        <v>28</v>
      </c>
      <c r="B138" s="24" t="s">
        <v>307</v>
      </c>
      <c r="C138" s="38" t="s">
        <v>308</v>
      </c>
      <c r="D138" s="5">
        <v>7.5213837054719998E-3</v>
      </c>
      <c r="E138" s="5">
        <v>0</v>
      </c>
      <c r="F138" s="5">
        <v>7.5213837054719998E-3</v>
      </c>
      <c r="G138" s="5">
        <f t="shared" si="9"/>
        <v>0.12914463779999999</v>
      </c>
      <c r="H138" s="54">
        <f t="shared" si="10"/>
        <v>0.12914463779999999</v>
      </c>
      <c r="I138" s="54">
        <f t="shared" si="11"/>
        <v>0.12626667</v>
      </c>
      <c r="J138" s="54">
        <v>0</v>
      </c>
      <c r="K138" s="54">
        <v>0</v>
      </c>
      <c r="L138" s="54">
        <v>0</v>
      </c>
      <c r="M138" s="54">
        <v>0.12626667</v>
      </c>
      <c r="N138" s="54">
        <v>0.12914463779999999</v>
      </c>
      <c r="O138" s="51" t="s">
        <v>430</v>
      </c>
      <c r="P138" s="5">
        <v>0</v>
      </c>
      <c r="Q138" s="51" t="s">
        <v>430</v>
      </c>
      <c r="R138" s="54">
        <v>1.7000000000000001E-4</v>
      </c>
      <c r="S138" s="54">
        <f t="shared" si="8"/>
        <v>2.877967799999992E-3</v>
      </c>
      <c r="T138" s="5">
        <f t="shared" si="12"/>
        <v>0.12626667</v>
      </c>
      <c r="U138" s="52">
        <v>100</v>
      </c>
      <c r="V138" s="5" t="s">
        <v>506</v>
      </c>
    </row>
    <row r="139" spans="1:22" x14ac:dyDescent="0.25">
      <c r="A139" s="39" t="s">
        <v>28</v>
      </c>
      <c r="B139" s="24" t="s">
        <v>309</v>
      </c>
      <c r="C139" s="38" t="s">
        <v>310</v>
      </c>
      <c r="D139" s="5">
        <v>7.5213837054719998E-3</v>
      </c>
      <c r="E139" s="5">
        <v>0</v>
      </c>
      <c r="F139" s="5">
        <v>7.5213837054719998E-3</v>
      </c>
      <c r="G139" s="5">
        <f t="shared" si="9"/>
        <v>0.12914463779999999</v>
      </c>
      <c r="H139" s="54">
        <f t="shared" si="10"/>
        <v>0.12914463779999999</v>
      </c>
      <c r="I139" s="54">
        <f t="shared" si="11"/>
        <v>0.12626667</v>
      </c>
      <c r="J139" s="54">
        <v>0</v>
      </c>
      <c r="K139" s="54">
        <v>0</v>
      </c>
      <c r="L139" s="54">
        <v>0</v>
      </c>
      <c r="M139" s="54">
        <v>0.12626667</v>
      </c>
      <c r="N139" s="54">
        <v>0.12914463779999999</v>
      </c>
      <c r="O139" s="51" t="s">
        <v>430</v>
      </c>
      <c r="P139" s="5">
        <v>0</v>
      </c>
      <c r="Q139" s="51" t="s">
        <v>430</v>
      </c>
      <c r="R139" s="54">
        <v>1.7000000000000001E-4</v>
      </c>
      <c r="S139" s="54">
        <f t="shared" si="8"/>
        <v>2.877967799999992E-3</v>
      </c>
      <c r="T139" s="5">
        <f t="shared" si="12"/>
        <v>0.12626667</v>
      </c>
      <c r="U139" s="52">
        <v>100</v>
      </c>
      <c r="V139" s="5" t="s">
        <v>506</v>
      </c>
    </row>
    <row r="140" spans="1:22" x14ac:dyDescent="0.25">
      <c r="A140" s="39" t="s">
        <v>28</v>
      </c>
      <c r="B140" s="24" t="s">
        <v>311</v>
      </c>
      <c r="C140" s="38" t="s">
        <v>312</v>
      </c>
      <c r="D140" s="5">
        <v>5.0142558036479993E-3</v>
      </c>
      <c r="E140" s="5">
        <v>0</v>
      </c>
      <c r="F140" s="5">
        <v>5.0142558036479993E-3</v>
      </c>
      <c r="G140" s="5">
        <f t="shared" si="9"/>
        <v>8.6096425199999993E-2</v>
      </c>
      <c r="H140" s="54">
        <f t="shared" si="10"/>
        <v>8.6096425199999993E-2</v>
      </c>
      <c r="I140" s="54">
        <f t="shared" si="11"/>
        <v>8.0683329999999998E-2</v>
      </c>
      <c r="J140" s="54">
        <v>0</v>
      </c>
      <c r="K140" s="54">
        <v>0</v>
      </c>
      <c r="L140" s="54">
        <v>0</v>
      </c>
      <c r="M140" s="54">
        <v>8.0683329999999998E-2</v>
      </c>
      <c r="N140" s="54">
        <v>8.6096425199999993E-2</v>
      </c>
      <c r="O140" s="51" t="s">
        <v>430</v>
      </c>
      <c r="P140" s="5">
        <v>0</v>
      </c>
      <c r="Q140" s="51" t="s">
        <v>430</v>
      </c>
      <c r="R140" s="54">
        <v>3.2000000000000003E-4</v>
      </c>
      <c r="S140" s="54">
        <f t="shared" si="8"/>
        <v>5.4130951999999954E-3</v>
      </c>
      <c r="T140" s="5">
        <f t="shared" si="12"/>
        <v>8.0683329999999998E-2</v>
      </c>
      <c r="U140" s="52">
        <v>100</v>
      </c>
      <c r="V140" s="5" t="s">
        <v>506</v>
      </c>
    </row>
    <row r="141" spans="1:22" x14ac:dyDescent="0.25">
      <c r="A141" s="39" t="s">
        <v>28</v>
      </c>
      <c r="B141" s="24" t="s">
        <v>313</v>
      </c>
      <c r="C141" s="38" t="s">
        <v>314</v>
      </c>
      <c r="D141" s="5">
        <v>1.2535639509120001E-2</v>
      </c>
      <c r="E141" s="5">
        <v>0</v>
      </c>
      <c r="F141" s="5">
        <v>1.2535639509120001E-2</v>
      </c>
      <c r="G141" s="5">
        <f t="shared" si="9"/>
        <v>0.21524106299999998</v>
      </c>
      <c r="H141" s="54">
        <f t="shared" si="10"/>
        <v>0.21524106299999998</v>
      </c>
      <c r="I141" s="54">
        <f t="shared" si="11"/>
        <v>0.13928015000000002</v>
      </c>
      <c r="J141" s="54">
        <v>0</v>
      </c>
      <c r="K141" s="54">
        <v>0</v>
      </c>
      <c r="L141" s="54">
        <v>0</v>
      </c>
      <c r="M141" s="54">
        <v>0.13928015000000002</v>
      </c>
      <c r="N141" s="54">
        <v>0.21524106299999998</v>
      </c>
      <c r="O141" s="51" t="s">
        <v>430</v>
      </c>
      <c r="P141" s="5">
        <v>0</v>
      </c>
      <c r="Q141" s="51" t="s">
        <v>430</v>
      </c>
      <c r="R141" s="54">
        <v>4.4200000000000003E-3</v>
      </c>
      <c r="S141" s="54">
        <f t="shared" si="8"/>
        <v>7.5960912999999963E-2</v>
      </c>
      <c r="T141" s="5">
        <f t="shared" si="12"/>
        <v>0.13928015000000002</v>
      </c>
      <c r="U141" s="52">
        <v>100</v>
      </c>
      <c r="V141" s="5" t="s">
        <v>506</v>
      </c>
    </row>
    <row r="142" spans="1:22" x14ac:dyDescent="0.25">
      <c r="A142" s="39" t="s">
        <v>28</v>
      </c>
      <c r="B142" s="24" t="s">
        <v>315</v>
      </c>
      <c r="C142" s="38" t="s">
        <v>316</v>
      </c>
      <c r="D142" s="5">
        <v>5.0142558036479993E-3</v>
      </c>
      <c r="E142" s="5">
        <v>0</v>
      </c>
      <c r="F142" s="5">
        <v>5.0142558036479993E-3</v>
      </c>
      <c r="G142" s="5">
        <f t="shared" si="9"/>
        <v>8.6096425199999993E-2</v>
      </c>
      <c r="H142" s="54">
        <f t="shared" si="10"/>
        <v>8.6096425199999993E-2</v>
      </c>
      <c r="I142" s="54">
        <f t="shared" si="11"/>
        <v>8.9516659999999998E-2</v>
      </c>
      <c r="J142" s="54">
        <v>0</v>
      </c>
      <c r="K142" s="54">
        <v>0</v>
      </c>
      <c r="L142" s="54">
        <v>0</v>
      </c>
      <c r="M142" s="54">
        <v>8.9516659999999998E-2</v>
      </c>
      <c r="N142" s="54">
        <v>8.6096425199999993E-2</v>
      </c>
      <c r="O142" s="51" t="s">
        <v>430</v>
      </c>
      <c r="P142" s="5">
        <v>0</v>
      </c>
      <c r="Q142" s="51" t="s">
        <v>430</v>
      </c>
      <c r="R142" s="54">
        <v>-5.4099999999999999E-3</v>
      </c>
      <c r="S142" s="54">
        <f t="shared" si="8"/>
        <v>-3.4202348000000049E-3</v>
      </c>
      <c r="T142" s="5">
        <f t="shared" si="12"/>
        <v>8.9516659999999998E-2</v>
      </c>
      <c r="U142" s="52">
        <v>100</v>
      </c>
      <c r="V142" s="5" t="s">
        <v>506</v>
      </c>
    </row>
    <row r="143" spans="1:22" ht="25.5" x14ac:dyDescent="0.25">
      <c r="A143" s="39" t="s">
        <v>28</v>
      </c>
      <c r="B143" s="24" t="s">
        <v>317</v>
      </c>
      <c r="C143" s="38" t="s">
        <v>318</v>
      </c>
      <c r="D143" s="5">
        <v>0.1291076113856256</v>
      </c>
      <c r="E143" s="5">
        <v>0</v>
      </c>
      <c r="F143" s="5">
        <v>0.1291076113856256</v>
      </c>
      <c r="G143" s="5">
        <f t="shared" si="9"/>
        <v>2.2168202504400001</v>
      </c>
      <c r="H143" s="54">
        <f t="shared" si="10"/>
        <v>2.2168202504400001</v>
      </c>
      <c r="I143" s="54">
        <f t="shared" si="11"/>
        <v>1.71315</v>
      </c>
      <c r="J143" s="54">
        <v>0</v>
      </c>
      <c r="K143" s="54">
        <v>0</v>
      </c>
      <c r="L143" s="54">
        <v>2.2168202504400001</v>
      </c>
      <c r="M143" s="54">
        <v>1.71315</v>
      </c>
      <c r="N143" s="54">
        <v>0</v>
      </c>
      <c r="O143" s="51" t="s">
        <v>430</v>
      </c>
      <c r="P143" s="5">
        <v>0</v>
      </c>
      <c r="Q143" s="51" t="s">
        <v>430</v>
      </c>
      <c r="R143" s="54">
        <v>2.9329999999999998E-2</v>
      </c>
      <c r="S143" s="54">
        <f t="shared" si="8"/>
        <v>0.50367025044000013</v>
      </c>
      <c r="T143" s="5">
        <f t="shared" si="12"/>
        <v>-0.50367025044000013</v>
      </c>
      <c r="U143" s="52">
        <f t="shared" si="13"/>
        <v>-22.720391982165907</v>
      </c>
      <c r="V143" s="5" t="s">
        <v>508</v>
      </c>
    </row>
    <row r="144" spans="1:22" ht="25.5" x14ac:dyDescent="0.25">
      <c r="A144" s="39" t="s">
        <v>28</v>
      </c>
      <c r="B144" s="24" t="s">
        <v>319</v>
      </c>
      <c r="C144" s="38" t="s">
        <v>320</v>
      </c>
      <c r="D144" s="5">
        <v>0.22480371187456</v>
      </c>
      <c r="E144" s="5">
        <v>0</v>
      </c>
      <c r="F144" s="5">
        <v>0.22480371187456</v>
      </c>
      <c r="G144" s="5">
        <f t="shared" si="9"/>
        <v>3.8599538439999996</v>
      </c>
      <c r="H144" s="54">
        <f t="shared" si="10"/>
        <v>3.8599538439999996</v>
      </c>
      <c r="I144" s="54">
        <f t="shared" si="11"/>
        <v>3.1724099999999997</v>
      </c>
      <c r="J144" s="54">
        <v>0</v>
      </c>
      <c r="K144" s="54">
        <v>0</v>
      </c>
      <c r="L144" s="54">
        <v>3.8599538439999996</v>
      </c>
      <c r="M144" s="54">
        <v>3.1724099999999997</v>
      </c>
      <c r="N144" s="54">
        <v>0</v>
      </c>
      <c r="O144" s="51" t="s">
        <v>430</v>
      </c>
      <c r="P144" s="5">
        <v>0</v>
      </c>
      <c r="Q144" s="51" t="s">
        <v>430</v>
      </c>
      <c r="R144" s="54">
        <v>4.0039999999999999E-2</v>
      </c>
      <c r="S144" s="54">
        <f t="shared" si="8"/>
        <v>0.6875438439999999</v>
      </c>
      <c r="T144" s="5">
        <f t="shared" si="12"/>
        <v>-0.6875438439999999</v>
      </c>
      <c r="U144" s="52">
        <f t="shared" si="13"/>
        <v>-17.812229673904881</v>
      </c>
      <c r="V144" s="5" t="s">
        <v>508</v>
      </c>
    </row>
    <row r="145" spans="1:22" ht="25.5" x14ac:dyDescent="0.25">
      <c r="A145" s="39" t="s">
        <v>28</v>
      </c>
      <c r="B145" s="24" t="s">
        <v>321</v>
      </c>
      <c r="C145" s="38" t="s">
        <v>322</v>
      </c>
      <c r="D145" s="5">
        <v>0.22480371187456</v>
      </c>
      <c r="E145" s="5">
        <v>0</v>
      </c>
      <c r="F145" s="5">
        <v>0.22480371187456</v>
      </c>
      <c r="G145" s="5">
        <f t="shared" si="9"/>
        <v>3.8599538439999996</v>
      </c>
      <c r="H145" s="54">
        <f t="shared" si="10"/>
        <v>3.8599538439999996</v>
      </c>
      <c r="I145" s="54">
        <f t="shared" si="11"/>
        <v>3.1724100000000002</v>
      </c>
      <c r="J145" s="54">
        <v>0</v>
      </c>
      <c r="K145" s="54">
        <v>0</v>
      </c>
      <c r="L145" s="54">
        <v>0</v>
      </c>
      <c r="M145" s="54">
        <v>3.1724100000000002</v>
      </c>
      <c r="N145" s="54">
        <v>3.8599538439999996</v>
      </c>
      <c r="O145" s="51" t="s">
        <v>430</v>
      </c>
      <c r="P145" s="5">
        <v>0</v>
      </c>
      <c r="Q145" s="51" t="s">
        <v>430</v>
      </c>
      <c r="R145" s="54">
        <v>4.0039999999999999E-2</v>
      </c>
      <c r="S145" s="54">
        <f t="shared" ref="S145:S208" si="14">G145-I145</f>
        <v>0.68754384399999946</v>
      </c>
      <c r="T145" s="5">
        <f t="shared" si="12"/>
        <v>3.1724100000000002</v>
      </c>
      <c r="U145" s="52">
        <v>100</v>
      </c>
      <c r="V145" s="5" t="s">
        <v>506</v>
      </c>
    </row>
    <row r="146" spans="1:22" ht="25.5" x14ac:dyDescent="0.25">
      <c r="A146" s="39" t="s">
        <v>28</v>
      </c>
      <c r="B146" s="24" t="s">
        <v>323</v>
      </c>
      <c r="C146" s="38" t="s">
        <v>324</v>
      </c>
      <c r="D146" s="5">
        <v>5.0461336975795197E-2</v>
      </c>
      <c r="E146" s="5">
        <v>0</v>
      </c>
      <c r="F146" s="5">
        <v>5.0461336975795197E-2</v>
      </c>
      <c r="G146" s="5">
        <f t="shared" ref="G146:G209" si="15">H146</f>
        <v>0.86643779148</v>
      </c>
      <c r="H146" s="54">
        <f t="shared" ref="H146:H209" si="16">J146+L146+N146+P146</f>
        <v>0.86643779148</v>
      </c>
      <c r="I146" s="54">
        <f t="shared" ref="I146:I209" si="17">K146+M146</f>
        <v>0.49710000000000004</v>
      </c>
      <c r="J146" s="54">
        <v>0</v>
      </c>
      <c r="K146" s="54">
        <v>0</v>
      </c>
      <c r="L146" s="54">
        <v>0</v>
      </c>
      <c r="M146" s="54">
        <v>0.49710000000000004</v>
      </c>
      <c r="N146" s="54">
        <v>0.86643779148</v>
      </c>
      <c r="O146" s="51" t="s">
        <v>430</v>
      </c>
      <c r="P146" s="5">
        <v>0</v>
      </c>
      <c r="Q146" s="51" t="s">
        <v>430</v>
      </c>
      <c r="R146" s="54">
        <v>2.1510000000000001E-2</v>
      </c>
      <c r="S146" s="54">
        <f t="shared" si="14"/>
        <v>0.36933779147999996</v>
      </c>
      <c r="T146" s="5">
        <f t="shared" ref="T146:T209" si="18">(K146+M146)-(J146+L146)</f>
        <v>0.49710000000000004</v>
      </c>
      <c r="U146" s="52">
        <v>100</v>
      </c>
      <c r="V146" s="5" t="s">
        <v>506</v>
      </c>
    </row>
    <row r="147" spans="1:22" ht="25.5" x14ac:dyDescent="0.25">
      <c r="A147" s="40" t="s">
        <v>28</v>
      </c>
      <c r="B147" s="24" t="s">
        <v>325</v>
      </c>
      <c r="C147" s="38" t="s">
        <v>326</v>
      </c>
      <c r="D147" s="5">
        <v>0.20266023648299519</v>
      </c>
      <c r="E147" s="5">
        <v>0</v>
      </c>
      <c r="F147" s="5">
        <v>0.20266023648299519</v>
      </c>
      <c r="G147" s="5">
        <f t="shared" si="15"/>
        <v>3.4797430714800002</v>
      </c>
      <c r="H147" s="54">
        <f t="shared" si="16"/>
        <v>3.4797430714800002</v>
      </c>
      <c r="I147" s="54">
        <f t="shared" si="17"/>
        <v>3.1577096499999997</v>
      </c>
      <c r="J147" s="54">
        <v>3.4797430714800002</v>
      </c>
      <c r="K147" s="54">
        <v>2.7979529999999997</v>
      </c>
      <c r="L147" s="54">
        <v>0</v>
      </c>
      <c r="M147" s="54">
        <v>0.35975665000000001</v>
      </c>
      <c r="N147" s="54">
        <v>0</v>
      </c>
      <c r="O147" s="51" t="s">
        <v>430</v>
      </c>
      <c r="P147" s="5">
        <v>0</v>
      </c>
      <c r="Q147" s="51" t="s">
        <v>430</v>
      </c>
      <c r="R147" s="54">
        <v>1.8759999999999999E-2</v>
      </c>
      <c r="S147" s="54">
        <f t="shared" si="14"/>
        <v>0.32203342148000047</v>
      </c>
      <c r="T147" s="5">
        <f t="shared" si="18"/>
        <v>-0.32203342148000047</v>
      </c>
      <c r="U147" s="52">
        <f t="shared" ref="U147:U208" si="19">(K147+M147)/(J147+L147)*100-100</f>
        <v>-9.2545172118996106</v>
      </c>
      <c r="V147" s="5" t="s">
        <v>508</v>
      </c>
    </row>
    <row r="148" spans="1:22" ht="25.5" x14ac:dyDescent="0.25">
      <c r="A148" s="39" t="s">
        <v>28</v>
      </c>
      <c r="B148" s="24" t="s">
        <v>327</v>
      </c>
      <c r="C148" s="41" t="s">
        <v>328</v>
      </c>
      <c r="D148" s="5">
        <v>0.1104945530986752</v>
      </c>
      <c r="E148" s="5">
        <v>0</v>
      </c>
      <c r="F148" s="5">
        <v>0.1104945530986752</v>
      </c>
      <c r="G148" s="5">
        <f t="shared" si="15"/>
        <v>1.8972279034800001</v>
      </c>
      <c r="H148" s="54">
        <f t="shared" si="16"/>
        <v>1.8972279034800001</v>
      </c>
      <c r="I148" s="54">
        <f t="shared" si="17"/>
        <v>1.4646000000000001</v>
      </c>
      <c r="J148" s="54">
        <v>0</v>
      </c>
      <c r="K148" s="54">
        <v>0</v>
      </c>
      <c r="L148" s="54">
        <v>0</v>
      </c>
      <c r="M148" s="54">
        <v>1.4646000000000001</v>
      </c>
      <c r="N148" s="54">
        <v>0</v>
      </c>
      <c r="O148" s="51" t="s">
        <v>430</v>
      </c>
      <c r="P148" s="5">
        <v>1.8972279034800001</v>
      </c>
      <c r="Q148" s="51" t="s">
        <v>430</v>
      </c>
      <c r="R148" s="54">
        <v>2.52E-2</v>
      </c>
      <c r="S148" s="54">
        <f t="shared" si="14"/>
        <v>0.43262790348000002</v>
      </c>
      <c r="T148" s="5">
        <f t="shared" si="18"/>
        <v>1.4646000000000001</v>
      </c>
      <c r="U148" s="52">
        <v>100</v>
      </c>
      <c r="V148" s="5" t="s">
        <v>507</v>
      </c>
    </row>
    <row r="149" spans="1:22" ht="25.5" x14ac:dyDescent="0.25">
      <c r="A149" s="39" t="s">
        <v>28</v>
      </c>
      <c r="B149" s="24" t="s">
        <v>329</v>
      </c>
      <c r="C149" s="38" t="s">
        <v>330</v>
      </c>
      <c r="D149" s="5">
        <v>1.9692936597734398E-2</v>
      </c>
      <c r="E149" s="5">
        <v>0</v>
      </c>
      <c r="F149" s="5">
        <v>1.9692936597734398E-2</v>
      </c>
      <c r="G149" s="5">
        <f t="shared" si="15"/>
        <v>0.33813421356000001</v>
      </c>
      <c r="H149" s="54">
        <f t="shared" si="16"/>
        <v>0.33813421356000001</v>
      </c>
      <c r="I149" s="54">
        <f t="shared" si="17"/>
        <v>0.26538200000000001</v>
      </c>
      <c r="J149" s="54">
        <v>0</v>
      </c>
      <c r="K149" s="54">
        <v>0</v>
      </c>
      <c r="L149" s="54">
        <v>0.33813421356000001</v>
      </c>
      <c r="M149" s="54">
        <v>0.26538200000000001</v>
      </c>
      <c r="N149" s="54">
        <v>0</v>
      </c>
      <c r="O149" s="51" t="s">
        <v>430</v>
      </c>
      <c r="P149" s="5">
        <v>0</v>
      </c>
      <c r="Q149" s="51" t="s">
        <v>430</v>
      </c>
      <c r="R149" s="54">
        <v>4.2399999999999998E-3</v>
      </c>
      <c r="S149" s="54">
        <f t="shared" si="14"/>
        <v>7.2752213560000001E-2</v>
      </c>
      <c r="T149" s="5">
        <f t="shared" si="18"/>
        <v>-7.2752213560000001E-2</v>
      </c>
      <c r="U149" s="52">
        <f t="shared" si="19"/>
        <v>-21.515780019430224</v>
      </c>
      <c r="V149" s="5" t="s">
        <v>508</v>
      </c>
    </row>
    <row r="150" spans="1:22" ht="25.5" x14ac:dyDescent="0.25">
      <c r="A150" s="39" t="s">
        <v>28</v>
      </c>
      <c r="B150" s="24" t="s">
        <v>331</v>
      </c>
      <c r="C150" s="38" t="s">
        <v>332</v>
      </c>
      <c r="D150" s="5">
        <v>1.9692936597734398E-2</v>
      </c>
      <c r="E150" s="5">
        <v>0</v>
      </c>
      <c r="F150" s="5">
        <v>1.9692936597734398E-2</v>
      </c>
      <c r="G150" s="5">
        <f t="shared" si="15"/>
        <v>0.33813421356000001</v>
      </c>
      <c r="H150" s="54">
        <f t="shared" si="16"/>
        <v>0.33813421356000001</v>
      </c>
      <c r="I150" s="54">
        <f t="shared" si="17"/>
        <v>0.26538200000000001</v>
      </c>
      <c r="J150" s="54">
        <v>0</v>
      </c>
      <c r="K150" s="54">
        <v>0</v>
      </c>
      <c r="L150" s="54">
        <v>0.33813421356000001</v>
      </c>
      <c r="M150" s="54">
        <v>0.26538200000000001</v>
      </c>
      <c r="N150" s="54">
        <v>0</v>
      </c>
      <c r="O150" s="51" t="s">
        <v>430</v>
      </c>
      <c r="P150" s="5">
        <v>0</v>
      </c>
      <c r="Q150" s="51" t="s">
        <v>430</v>
      </c>
      <c r="R150" s="54">
        <v>4.2399999999999998E-3</v>
      </c>
      <c r="S150" s="54">
        <f t="shared" si="14"/>
        <v>7.2752213560000001E-2</v>
      </c>
      <c r="T150" s="5">
        <f t="shared" si="18"/>
        <v>-7.2752213560000001E-2</v>
      </c>
      <c r="U150" s="52">
        <f t="shared" si="19"/>
        <v>-21.515780019430224</v>
      </c>
      <c r="V150" s="5" t="s">
        <v>508</v>
      </c>
    </row>
    <row r="151" spans="1:22" ht="25.5" x14ac:dyDescent="0.25">
      <c r="A151" s="39" t="s">
        <v>28</v>
      </c>
      <c r="B151" s="24" t="s">
        <v>333</v>
      </c>
      <c r="C151" s="38" t="s">
        <v>334</v>
      </c>
      <c r="D151" s="5">
        <v>1.9692936597734398E-2</v>
      </c>
      <c r="E151" s="5">
        <v>0</v>
      </c>
      <c r="F151" s="5">
        <v>1.9692936597734398E-2</v>
      </c>
      <c r="G151" s="5">
        <f t="shared" si="15"/>
        <v>0.33813421356000001</v>
      </c>
      <c r="H151" s="54">
        <f t="shared" si="16"/>
        <v>0.33813421356000001</v>
      </c>
      <c r="I151" s="54">
        <f t="shared" si="17"/>
        <v>0.26538200000000001</v>
      </c>
      <c r="J151" s="54">
        <v>0</v>
      </c>
      <c r="K151" s="54">
        <v>0</v>
      </c>
      <c r="L151" s="54">
        <v>0</v>
      </c>
      <c r="M151" s="54">
        <v>0.26538200000000001</v>
      </c>
      <c r="N151" s="54">
        <v>0.33813421356000001</v>
      </c>
      <c r="O151" s="51" t="s">
        <v>430</v>
      </c>
      <c r="P151" s="5">
        <v>0</v>
      </c>
      <c r="Q151" s="51" t="s">
        <v>430</v>
      </c>
      <c r="R151" s="54">
        <v>4.2399999999999998E-3</v>
      </c>
      <c r="S151" s="54">
        <f t="shared" si="14"/>
        <v>7.2752213560000001E-2</v>
      </c>
      <c r="T151" s="5">
        <f t="shared" si="18"/>
        <v>0.26538200000000001</v>
      </c>
      <c r="U151" s="52">
        <v>100</v>
      </c>
      <c r="V151" s="5" t="s">
        <v>506</v>
      </c>
    </row>
    <row r="152" spans="1:22" ht="25.5" x14ac:dyDescent="0.25">
      <c r="A152" s="39" t="s">
        <v>28</v>
      </c>
      <c r="B152" s="24" t="s">
        <v>335</v>
      </c>
      <c r="C152" s="38" t="s">
        <v>336</v>
      </c>
      <c r="D152" s="5">
        <v>1.9692936597734398E-2</v>
      </c>
      <c r="E152" s="5">
        <v>0</v>
      </c>
      <c r="F152" s="5">
        <v>1.9692936597734398E-2</v>
      </c>
      <c r="G152" s="5">
        <f t="shared" si="15"/>
        <v>0.33813421356000001</v>
      </c>
      <c r="H152" s="54">
        <f t="shared" si="16"/>
        <v>0.33813421356000001</v>
      </c>
      <c r="I152" s="54">
        <f t="shared" si="17"/>
        <v>0.26538200000000001</v>
      </c>
      <c r="J152" s="54">
        <v>0</v>
      </c>
      <c r="K152" s="54">
        <v>0</v>
      </c>
      <c r="L152" s="54">
        <v>0</v>
      </c>
      <c r="M152" s="54">
        <v>0.26538200000000001</v>
      </c>
      <c r="N152" s="54">
        <v>0.33813421356000001</v>
      </c>
      <c r="O152" s="51" t="s">
        <v>430</v>
      </c>
      <c r="P152" s="5">
        <v>0</v>
      </c>
      <c r="Q152" s="51" t="s">
        <v>430</v>
      </c>
      <c r="R152" s="54">
        <v>4.2399999999999998E-3</v>
      </c>
      <c r="S152" s="54">
        <f t="shared" si="14"/>
        <v>7.2752213560000001E-2</v>
      </c>
      <c r="T152" s="5">
        <f t="shared" si="18"/>
        <v>0.26538200000000001</v>
      </c>
      <c r="U152" s="52">
        <v>100</v>
      </c>
      <c r="V152" s="5" t="s">
        <v>506</v>
      </c>
    </row>
    <row r="153" spans="1:22" ht="25.5" x14ac:dyDescent="0.25">
      <c r="A153" s="39" t="s">
        <v>28</v>
      </c>
      <c r="B153" s="24" t="s">
        <v>337</v>
      </c>
      <c r="C153" s="38" t="s">
        <v>338</v>
      </c>
      <c r="D153" s="5">
        <v>1.9692936597734398E-2</v>
      </c>
      <c r="E153" s="5">
        <v>0</v>
      </c>
      <c r="F153" s="5">
        <v>1.9692936597734398E-2</v>
      </c>
      <c r="G153" s="5">
        <f t="shared" si="15"/>
        <v>0.33813421356000001</v>
      </c>
      <c r="H153" s="54">
        <f t="shared" si="16"/>
        <v>0.33813421356000001</v>
      </c>
      <c r="I153" s="54">
        <f t="shared" si="17"/>
        <v>0.26538200000000001</v>
      </c>
      <c r="J153" s="54">
        <v>0</v>
      </c>
      <c r="K153" s="54">
        <v>0</v>
      </c>
      <c r="L153" s="54">
        <v>0</v>
      </c>
      <c r="M153" s="54">
        <v>0.26538200000000001</v>
      </c>
      <c r="N153" s="54">
        <v>0.33813421356000001</v>
      </c>
      <c r="O153" s="51" t="s">
        <v>430</v>
      </c>
      <c r="P153" s="5">
        <v>0</v>
      </c>
      <c r="Q153" s="51" t="s">
        <v>430</v>
      </c>
      <c r="R153" s="54">
        <v>4.2399999999999998E-3</v>
      </c>
      <c r="S153" s="54">
        <f t="shared" si="14"/>
        <v>7.2752213560000001E-2</v>
      </c>
      <c r="T153" s="5">
        <f t="shared" si="18"/>
        <v>0.26538200000000001</v>
      </c>
      <c r="U153" s="52">
        <v>100</v>
      </c>
      <c r="V153" s="5" t="s">
        <v>506</v>
      </c>
    </row>
    <row r="154" spans="1:22" ht="25.5" x14ac:dyDescent="0.25">
      <c r="A154" s="39" t="s">
        <v>28</v>
      </c>
      <c r="B154" s="24" t="s">
        <v>339</v>
      </c>
      <c r="C154" s="38" t="s">
        <v>340</v>
      </c>
      <c r="D154" s="5">
        <v>1.9692936597734398E-2</v>
      </c>
      <c r="E154" s="5">
        <v>0</v>
      </c>
      <c r="F154" s="5">
        <v>1.9692936597734398E-2</v>
      </c>
      <c r="G154" s="5">
        <f t="shared" si="15"/>
        <v>0.33813421356000001</v>
      </c>
      <c r="H154" s="54">
        <f t="shared" si="16"/>
        <v>0.33813421356000001</v>
      </c>
      <c r="I154" s="54">
        <f t="shared" si="17"/>
        <v>0.26538200000000001</v>
      </c>
      <c r="J154" s="54">
        <v>0</v>
      </c>
      <c r="K154" s="54">
        <v>0</v>
      </c>
      <c r="L154" s="54">
        <v>0</v>
      </c>
      <c r="M154" s="54">
        <v>0.26538200000000001</v>
      </c>
      <c r="N154" s="54">
        <v>0.33813421356000001</v>
      </c>
      <c r="O154" s="51" t="s">
        <v>430</v>
      </c>
      <c r="P154" s="5">
        <v>0</v>
      </c>
      <c r="Q154" s="51" t="s">
        <v>430</v>
      </c>
      <c r="R154" s="54">
        <v>4.2399999999999998E-3</v>
      </c>
      <c r="S154" s="54">
        <f t="shared" si="14"/>
        <v>7.2752213560000001E-2</v>
      </c>
      <c r="T154" s="5">
        <f t="shared" si="18"/>
        <v>0.26538200000000001</v>
      </c>
      <c r="U154" s="52">
        <v>100</v>
      </c>
      <c r="V154" s="5" t="s">
        <v>506</v>
      </c>
    </row>
    <row r="155" spans="1:22" ht="25.5" x14ac:dyDescent="0.25">
      <c r="A155" s="39" t="s">
        <v>28</v>
      </c>
      <c r="B155" s="24" t="s">
        <v>341</v>
      </c>
      <c r="C155" s="38" t="s">
        <v>342</v>
      </c>
      <c r="D155" s="5">
        <v>1.9692936597734398E-2</v>
      </c>
      <c r="E155" s="5">
        <v>0</v>
      </c>
      <c r="F155" s="5">
        <v>1.9692936597734398E-2</v>
      </c>
      <c r="G155" s="5">
        <f t="shared" si="15"/>
        <v>0.33813421356000001</v>
      </c>
      <c r="H155" s="54">
        <f t="shared" si="16"/>
        <v>0.33813421356000001</v>
      </c>
      <c r="I155" s="54">
        <f t="shared" si="17"/>
        <v>0.26538200000000001</v>
      </c>
      <c r="J155" s="54">
        <v>0</v>
      </c>
      <c r="K155" s="54">
        <v>0</v>
      </c>
      <c r="L155" s="54">
        <v>0</v>
      </c>
      <c r="M155" s="54">
        <v>0.26538200000000001</v>
      </c>
      <c r="N155" s="54">
        <v>0.33813421356000001</v>
      </c>
      <c r="O155" s="51" t="s">
        <v>430</v>
      </c>
      <c r="P155" s="5">
        <v>0</v>
      </c>
      <c r="Q155" s="51" t="s">
        <v>430</v>
      </c>
      <c r="R155" s="54">
        <v>4.2399999999999998E-3</v>
      </c>
      <c r="S155" s="54">
        <f t="shared" si="14"/>
        <v>7.2752213560000001E-2</v>
      </c>
      <c r="T155" s="5">
        <f t="shared" si="18"/>
        <v>0.26538200000000001</v>
      </c>
      <c r="U155" s="52">
        <v>100</v>
      </c>
      <c r="V155" s="5" t="s">
        <v>506</v>
      </c>
    </row>
    <row r="156" spans="1:22" ht="25.5" x14ac:dyDescent="0.25">
      <c r="A156" s="39" t="s">
        <v>28</v>
      </c>
      <c r="B156" s="24" t="s">
        <v>343</v>
      </c>
      <c r="C156" s="38" t="s">
        <v>344</v>
      </c>
      <c r="D156" s="5">
        <v>1.9692936597734398E-2</v>
      </c>
      <c r="E156" s="5">
        <v>0</v>
      </c>
      <c r="F156" s="5">
        <v>1.9692936597734398E-2</v>
      </c>
      <c r="G156" s="5">
        <f t="shared" si="15"/>
        <v>0.33813421356000001</v>
      </c>
      <c r="H156" s="54">
        <f t="shared" si="16"/>
        <v>0.33813421356000001</v>
      </c>
      <c r="I156" s="54">
        <f t="shared" si="17"/>
        <v>0.26538200000000001</v>
      </c>
      <c r="J156" s="54">
        <v>0</v>
      </c>
      <c r="K156" s="54">
        <v>0</v>
      </c>
      <c r="L156" s="54">
        <v>0</v>
      </c>
      <c r="M156" s="54">
        <v>0.26538200000000001</v>
      </c>
      <c r="N156" s="54">
        <v>0.33813421356000001</v>
      </c>
      <c r="O156" s="51" t="s">
        <v>430</v>
      </c>
      <c r="P156" s="5">
        <v>0</v>
      </c>
      <c r="Q156" s="51" t="s">
        <v>430</v>
      </c>
      <c r="R156" s="54">
        <v>4.2399999999999998E-3</v>
      </c>
      <c r="S156" s="54">
        <f t="shared" si="14"/>
        <v>7.2752213560000001E-2</v>
      </c>
      <c r="T156" s="5">
        <f t="shared" si="18"/>
        <v>0.26538200000000001</v>
      </c>
      <c r="U156" s="52">
        <v>100</v>
      </c>
      <c r="V156" s="5" t="s">
        <v>506</v>
      </c>
    </row>
    <row r="157" spans="1:22" s="59" customFormat="1" ht="25.5" x14ac:dyDescent="0.25">
      <c r="A157" s="17" t="s">
        <v>29</v>
      </c>
      <c r="B157" s="18" t="s">
        <v>92</v>
      </c>
      <c r="C157" s="19" t="s">
        <v>51</v>
      </c>
      <c r="D157" s="55">
        <f>D158</f>
        <v>4.2976183747406482</v>
      </c>
      <c r="E157" s="55">
        <v>0</v>
      </c>
      <c r="F157" s="55">
        <f>F158</f>
        <v>4.2976183747406482</v>
      </c>
      <c r="G157" s="55">
        <f t="shared" si="15"/>
        <v>73.791524291563334</v>
      </c>
      <c r="H157" s="56">
        <f t="shared" si="16"/>
        <v>73.791524291563334</v>
      </c>
      <c r="I157" s="56">
        <f t="shared" si="17"/>
        <v>6.6642688000000003</v>
      </c>
      <c r="J157" s="56">
        <v>4.0126712343833333</v>
      </c>
      <c r="K157" s="56">
        <v>5.6782970000000002E-2</v>
      </c>
      <c r="L157" s="56">
        <v>21.204343763366666</v>
      </c>
      <c r="M157" s="56">
        <v>6.6074858299999999</v>
      </c>
      <c r="N157" s="56">
        <v>35.574515808446669</v>
      </c>
      <c r="O157" s="57" t="s">
        <v>430</v>
      </c>
      <c r="P157" s="55">
        <v>12.999993485366666</v>
      </c>
      <c r="Q157" s="57" t="s">
        <v>430</v>
      </c>
      <c r="R157" s="56">
        <f>R158</f>
        <v>3.9095199999999997</v>
      </c>
      <c r="S157" s="56">
        <f t="shared" si="14"/>
        <v>67.127255491563332</v>
      </c>
      <c r="T157" s="55">
        <f t="shared" si="18"/>
        <v>-18.552746197749997</v>
      </c>
      <c r="U157" s="58">
        <f t="shared" si="19"/>
        <v>-73.572332805470339</v>
      </c>
      <c r="V157" s="55" t="s">
        <v>430</v>
      </c>
    </row>
    <row r="158" spans="1:22" s="59" customFormat="1" ht="21.75" customHeight="1" x14ac:dyDescent="0.25">
      <c r="A158" s="17" t="s">
        <v>93</v>
      </c>
      <c r="B158" s="18" t="s">
        <v>94</v>
      </c>
      <c r="C158" s="19" t="s">
        <v>51</v>
      </c>
      <c r="D158" s="55">
        <f>SUM(D159:D195)</f>
        <v>4.2976183747406482</v>
      </c>
      <c r="E158" s="55">
        <v>0</v>
      </c>
      <c r="F158" s="55">
        <f>SUM(F159:F195)</f>
        <v>4.2976183747406482</v>
      </c>
      <c r="G158" s="55">
        <f t="shared" si="15"/>
        <v>73.791524291563334</v>
      </c>
      <c r="H158" s="56">
        <f t="shared" si="16"/>
        <v>73.791524291563334</v>
      </c>
      <c r="I158" s="56">
        <f t="shared" si="17"/>
        <v>6.6642688000000003</v>
      </c>
      <c r="J158" s="56">
        <v>4.0126712343833333</v>
      </c>
      <c r="K158" s="56">
        <v>5.6782970000000002E-2</v>
      </c>
      <c r="L158" s="56">
        <v>21.204343763366666</v>
      </c>
      <c r="M158" s="56">
        <v>6.6074858299999999</v>
      </c>
      <c r="N158" s="56">
        <v>35.574515808446669</v>
      </c>
      <c r="O158" s="57" t="s">
        <v>430</v>
      </c>
      <c r="P158" s="55">
        <v>12.999993485366666</v>
      </c>
      <c r="Q158" s="57" t="s">
        <v>430</v>
      </c>
      <c r="R158" s="56">
        <f>SUM(R159:R195)</f>
        <v>3.9095199999999997</v>
      </c>
      <c r="S158" s="56">
        <f t="shared" si="14"/>
        <v>67.127255491563332</v>
      </c>
      <c r="T158" s="55">
        <f t="shared" si="18"/>
        <v>-18.552746197749997</v>
      </c>
      <c r="U158" s="58">
        <f t="shared" si="19"/>
        <v>-73.572332805470339</v>
      </c>
      <c r="V158" s="55" t="s">
        <v>430</v>
      </c>
    </row>
    <row r="159" spans="1:22" x14ac:dyDescent="0.25">
      <c r="A159" s="20" t="s">
        <v>93</v>
      </c>
      <c r="B159" s="24" t="s">
        <v>157</v>
      </c>
      <c r="C159" s="38" t="s">
        <v>158</v>
      </c>
      <c r="D159" s="5">
        <v>0.22425476434816</v>
      </c>
      <c r="E159" s="5">
        <v>0</v>
      </c>
      <c r="F159" s="5">
        <v>0.22425476434816</v>
      </c>
      <c r="G159" s="5">
        <f t="shared" si="15"/>
        <v>3.850528234</v>
      </c>
      <c r="H159" s="54">
        <f t="shared" si="16"/>
        <v>3.850528234</v>
      </c>
      <c r="I159" s="54">
        <f t="shared" si="17"/>
        <v>5.9154619999999998E-2</v>
      </c>
      <c r="J159" s="54">
        <v>4.6710000000000002E-2</v>
      </c>
      <c r="K159" s="54">
        <v>0</v>
      </c>
      <c r="L159" s="54">
        <v>0</v>
      </c>
      <c r="M159" s="54">
        <v>5.9154619999999998E-2</v>
      </c>
      <c r="N159" s="54">
        <v>3.803818234</v>
      </c>
      <c r="O159" s="51" t="s">
        <v>430</v>
      </c>
      <c r="P159" s="5">
        <v>0</v>
      </c>
      <c r="Q159" s="51" t="s">
        <v>430</v>
      </c>
      <c r="R159" s="54">
        <v>0.22081000000000001</v>
      </c>
      <c r="S159" s="54">
        <f t="shared" si="14"/>
        <v>3.7913736139999998</v>
      </c>
      <c r="T159" s="5">
        <f t="shared" si="18"/>
        <v>1.2444619999999997E-2</v>
      </c>
      <c r="U159" s="52">
        <f t="shared" si="19"/>
        <v>26.642303575251546</v>
      </c>
      <c r="V159" s="5" t="s">
        <v>506</v>
      </c>
    </row>
    <row r="160" spans="1:22" x14ac:dyDescent="0.25">
      <c r="A160" s="20" t="s">
        <v>93</v>
      </c>
      <c r="B160" s="24" t="s">
        <v>155</v>
      </c>
      <c r="C160" s="38" t="s">
        <v>156</v>
      </c>
      <c r="D160" s="5">
        <v>0.10266338718271999</v>
      </c>
      <c r="E160" s="5">
        <v>0</v>
      </c>
      <c r="F160" s="5">
        <v>0.10266338718271999</v>
      </c>
      <c r="G160" s="5">
        <f t="shared" si="15"/>
        <v>1.7627642029999999</v>
      </c>
      <c r="H160" s="54">
        <f t="shared" si="16"/>
        <v>1.7627642029999999</v>
      </c>
      <c r="I160" s="54">
        <f t="shared" si="17"/>
        <v>0.30444570000000004</v>
      </c>
      <c r="J160" s="54">
        <v>4.6710000000000002E-2</v>
      </c>
      <c r="K160" s="54">
        <v>0</v>
      </c>
      <c r="L160" s="54">
        <v>1.7160542029999999</v>
      </c>
      <c r="M160" s="54">
        <v>0.30444570000000004</v>
      </c>
      <c r="N160" s="54">
        <v>0</v>
      </c>
      <c r="O160" s="51" t="s">
        <v>430</v>
      </c>
      <c r="P160" s="5">
        <v>0</v>
      </c>
      <c r="Q160" s="51" t="s">
        <v>430</v>
      </c>
      <c r="R160" s="54">
        <v>8.4930000000000005E-2</v>
      </c>
      <c r="S160" s="54">
        <f t="shared" si="14"/>
        <v>1.4583185029999999</v>
      </c>
      <c r="T160" s="5">
        <f t="shared" si="18"/>
        <v>-1.4583185029999999</v>
      </c>
      <c r="U160" s="52">
        <f t="shared" si="19"/>
        <v>-82.72907405982761</v>
      </c>
      <c r="V160" s="5" t="s">
        <v>508</v>
      </c>
    </row>
    <row r="161" spans="1:22" x14ac:dyDescent="0.25">
      <c r="A161" s="20" t="s">
        <v>93</v>
      </c>
      <c r="B161" s="24" t="s">
        <v>150</v>
      </c>
      <c r="C161" s="38" t="s">
        <v>151</v>
      </c>
      <c r="D161" s="5">
        <v>0.16557143529472002</v>
      </c>
      <c r="E161" s="5">
        <v>0</v>
      </c>
      <c r="F161" s="5">
        <v>0.16557143529472002</v>
      </c>
      <c r="G161" s="5">
        <f t="shared" si="15"/>
        <v>2.8429161280000002</v>
      </c>
      <c r="H161" s="54">
        <f t="shared" si="16"/>
        <v>2.8429161280000002</v>
      </c>
      <c r="I161" s="54">
        <f t="shared" si="17"/>
        <v>8.0000000000000002E-3</v>
      </c>
      <c r="J161" s="54">
        <v>4.6710000000000002E-2</v>
      </c>
      <c r="K161" s="54">
        <v>0</v>
      </c>
      <c r="L161" s="54">
        <v>0</v>
      </c>
      <c r="M161" s="54">
        <v>8.0000000000000002E-3</v>
      </c>
      <c r="N161" s="54">
        <v>2.7962061280000001</v>
      </c>
      <c r="O161" s="51" t="s">
        <v>430</v>
      </c>
      <c r="P161" s="5">
        <v>0</v>
      </c>
      <c r="Q161" s="51" t="s">
        <v>430</v>
      </c>
      <c r="R161" s="54">
        <v>0.16511000000000001</v>
      </c>
      <c r="S161" s="54">
        <f t="shared" si="14"/>
        <v>2.8349161280000001</v>
      </c>
      <c r="T161" s="5">
        <f t="shared" si="18"/>
        <v>-3.8710000000000001E-2</v>
      </c>
      <c r="U161" s="52">
        <f t="shared" si="19"/>
        <v>-82.873046456861488</v>
      </c>
      <c r="V161" s="5" t="s">
        <v>506</v>
      </c>
    </row>
    <row r="162" spans="1:22" ht="25.5" x14ac:dyDescent="0.25">
      <c r="A162" s="20" t="s">
        <v>93</v>
      </c>
      <c r="B162" s="24" t="s">
        <v>496</v>
      </c>
      <c r="C162" s="38" t="s">
        <v>154</v>
      </c>
      <c r="D162" s="5">
        <v>9.2549266922112003E-2</v>
      </c>
      <c r="E162" s="5">
        <v>0</v>
      </c>
      <c r="F162" s="5">
        <v>9.2549266922112003E-2</v>
      </c>
      <c r="G162" s="5">
        <f t="shared" si="15"/>
        <v>1.5891014237999999</v>
      </c>
      <c r="H162" s="54">
        <f t="shared" si="16"/>
        <v>1.5891014237999999</v>
      </c>
      <c r="I162" s="54">
        <f t="shared" si="17"/>
        <v>0.33974797000000001</v>
      </c>
      <c r="J162" s="54">
        <v>4.6710000000000002E-2</v>
      </c>
      <c r="K162" s="54">
        <v>0</v>
      </c>
      <c r="L162" s="54">
        <v>0</v>
      </c>
      <c r="M162" s="54">
        <v>0.33974797000000001</v>
      </c>
      <c r="N162" s="54">
        <v>0</v>
      </c>
      <c r="O162" s="51" t="s">
        <v>430</v>
      </c>
      <c r="P162" s="5">
        <v>1.5423914237999998</v>
      </c>
      <c r="Q162" s="51" t="s">
        <v>430</v>
      </c>
      <c r="R162" s="54">
        <v>7.2760000000000005E-2</v>
      </c>
      <c r="S162" s="54">
        <f t="shared" si="14"/>
        <v>1.2493534538</v>
      </c>
      <c r="T162" s="5">
        <f t="shared" si="18"/>
        <v>0.29303796999999998</v>
      </c>
      <c r="U162" s="52">
        <f t="shared" si="19"/>
        <v>627.35596232070213</v>
      </c>
      <c r="V162" s="5" t="s">
        <v>507</v>
      </c>
    </row>
    <row r="163" spans="1:22" x14ac:dyDescent="0.25">
      <c r="A163" s="20" t="s">
        <v>93</v>
      </c>
      <c r="B163" s="24" t="s">
        <v>152</v>
      </c>
      <c r="C163" s="38" t="s">
        <v>153</v>
      </c>
      <c r="D163" s="5">
        <v>0.10265031639116801</v>
      </c>
      <c r="E163" s="5">
        <v>0</v>
      </c>
      <c r="F163" s="5">
        <v>0.10265031639116801</v>
      </c>
      <c r="G163" s="5">
        <f t="shared" si="15"/>
        <v>1.7625397732000003</v>
      </c>
      <c r="H163" s="54">
        <f t="shared" si="16"/>
        <v>1.7625397732000003</v>
      </c>
      <c r="I163" s="54">
        <f t="shared" si="17"/>
        <v>0.73605258000000007</v>
      </c>
      <c r="J163" s="54">
        <v>4.6710000000000002E-2</v>
      </c>
      <c r="K163" s="54">
        <v>0</v>
      </c>
      <c r="L163" s="54">
        <v>0</v>
      </c>
      <c r="M163" s="54">
        <v>0.73605258000000007</v>
      </c>
      <c r="N163" s="54">
        <v>0</v>
      </c>
      <c r="O163" s="51" t="s">
        <v>430</v>
      </c>
      <c r="P163" s="5">
        <v>1.7158297732000003</v>
      </c>
      <c r="Q163" s="51" t="s">
        <v>430</v>
      </c>
      <c r="R163" s="54">
        <v>5.978E-2</v>
      </c>
      <c r="S163" s="54">
        <f t="shared" si="14"/>
        <v>1.0264871932000004</v>
      </c>
      <c r="T163" s="5">
        <f t="shared" si="18"/>
        <v>0.68934258000000004</v>
      </c>
      <c r="U163" s="52">
        <f t="shared" si="19"/>
        <v>1475.7922928709056</v>
      </c>
      <c r="V163" s="5" t="s">
        <v>507</v>
      </c>
    </row>
    <row r="164" spans="1:22" x14ac:dyDescent="0.25">
      <c r="A164" s="20" t="s">
        <v>93</v>
      </c>
      <c r="B164" s="24" t="s">
        <v>345</v>
      </c>
      <c r="C164" s="38" t="s">
        <v>346</v>
      </c>
      <c r="D164" s="5">
        <v>0.19058876553807999</v>
      </c>
      <c r="E164" s="5">
        <v>0</v>
      </c>
      <c r="F164" s="5">
        <v>0.19058876553807999</v>
      </c>
      <c r="G164" s="5">
        <f t="shared" si="15"/>
        <v>3.2724719357499996</v>
      </c>
      <c r="H164" s="54">
        <f t="shared" si="16"/>
        <v>3.2724719357499996</v>
      </c>
      <c r="I164" s="54">
        <f t="shared" si="17"/>
        <v>0.12392871000000001</v>
      </c>
      <c r="J164" s="54">
        <v>0.25424923374999964</v>
      </c>
      <c r="K164" s="54">
        <v>0</v>
      </c>
      <c r="L164" s="54">
        <v>3.0182227020000001</v>
      </c>
      <c r="M164" s="54">
        <v>0.12392871000000001</v>
      </c>
      <c r="N164" s="54">
        <v>0</v>
      </c>
      <c r="O164" s="51" t="s">
        <v>430</v>
      </c>
      <c r="P164" s="5">
        <v>0</v>
      </c>
      <c r="Q164" s="51" t="s">
        <v>430</v>
      </c>
      <c r="R164" s="54">
        <v>0.18337000000000001</v>
      </c>
      <c r="S164" s="54">
        <f t="shared" si="14"/>
        <v>3.1485432257499997</v>
      </c>
      <c r="T164" s="5">
        <f t="shared" si="18"/>
        <v>-3.1485432257499997</v>
      </c>
      <c r="U164" s="52">
        <f t="shared" si="19"/>
        <v>-96.21299395584893</v>
      </c>
      <c r="V164" s="5" t="s">
        <v>508</v>
      </c>
    </row>
    <row r="165" spans="1:22" x14ac:dyDescent="0.25">
      <c r="A165" s="20" t="s">
        <v>93</v>
      </c>
      <c r="B165" s="24" t="s">
        <v>347</v>
      </c>
      <c r="C165" s="38" t="s">
        <v>348</v>
      </c>
      <c r="D165" s="5">
        <v>0.28943906153052806</v>
      </c>
      <c r="E165" s="5">
        <v>0</v>
      </c>
      <c r="F165" s="5">
        <v>0.28943906153052806</v>
      </c>
      <c r="G165" s="5">
        <f t="shared" si="15"/>
        <v>4.9697641059499995</v>
      </c>
      <c r="H165" s="54">
        <f t="shared" si="16"/>
        <v>4.9697641059499995</v>
      </c>
      <c r="I165" s="54">
        <f t="shared" si="17"/>
        <v>2.7478000000000002E-2</v>
      </c>
      <c r="J165" s="54">
        <v>0.3544600719500004</v>
      </c>
      <c r="K165" s="54">
        <v>0</v>
      </c>
      <c r="L165" s="54">
        <v>0</v>
      </c>
      <c r="M165" s="54">
        <v>2.7478000000000002E-2</v>
      </c>
      <c r="N165" s="54">
        <v>4.6153040339999993</v>
      </c>
      <c r="O165" s="51" t="s">
        <v>430</v>
      </c>
      <c r="P165" s="5">
        <v>0</v>
      </c>
      <c r="Q165" s="51" t="s">
        <v>430</v>
      </c>
      <c r="R165" s="54">
        <v>0.28783999999999998</v>
      </c>
      <c r="S165" s="54">
        <f t="shared" si="14"/>
        <v>4.9422861059499992</v>
      </c>
      <c r="T165" s="5">
        <f t="shared" si="18"/>
        <v>-0.3269820719500004</v>
      </c>
      <c r="U165" s="52">
        <f t="shared" si="19"/>
        <v>-92.247927996844737</v>
      </c>
      <c r="V165" s="5" t="s">
        <v>508</v>
      </c>
    </row>
    <row r="166" spans="1:22" x14ac:dyDescent="0.25">
      <c r="A166" s="20" t="s">
        <v>93</v>
      </c>
      <c r="B166" s="24" t="s">
        <v>349</v>
      </c>
      <c r="C166" s="38" t="s">
        <v>350</v>
      </c>
      <c r="D166" s="5">
        <v>2.5064783446976002E-2</v>
      </c>
      <c r="E166" s="5">
        <v>0</v>
      </c>
      <c r="F166" s="5">
        <v>2.5064783446976002E-2</v>
      </c>
      <c r="G166" s="5">
        <f t="shared" si="15"/>
        <v>0.43037059490000001</v>
      </c>
      <c r="H166" s="54">
        <f t="shared" si="16"/>
        <v>0.43037059490000001</v>
      </c>
      <c r="I166" s="54">
        <f t="shared" si="17"/>
        <v>3.4721000000000002E-2</v>
      </c>
      <c r="J166" s="54">
        <v>6.7860512900000017E-2</v>
      </c>
      <c r="K166" s="54">
        <v>0</v>
      </c>
      <c r="L166" s="54">
        <v>0</v>
      </c>
      <c r="M166" s="54">
        <v>3.4721000000000002E-2</v>
      </c>
      <c r="N166" s="54">
        <v>0.36251008200000001</v>
      </c>
      <c r="O166" s="51" t="s">
        <v>430</v>
      </c>
      <c r="P166" s="5">
        <v>0</v>
      </c>
      <c r="Q166" s="51" t="s">
        <v>430</v>
      </c>
      <c r="R166" s="54">
        <v>2.3040000000000001E-2</v>
      </c>
      <c r="S166" s="54">
        <f t="shared" si="14"/>
        <v>0.39564959490000001</v>
      </c>
      <c r="T166" s="5">
        <f t="shared" si="18"/>
        <v>-3.3139512900000015E-2</v>
      </c>
      <c r="U166" s="52">
        <f t="shared" si="19"/>
        <v>-48.834751586441385</v>
      </c>
      <c r="V166" s="5" t="s">
        <v>508</v>
      </c>
    </row>
    <row r="167" spans="1:22" x14ac:dyDescent="0.25">
      <c r="A167" s="20" t="s">
        <v>93</v>
      </c>
      <c r="B167" s="24" t="s">
        <v>351</v>
      </c>
      <c r="C167" s="38" t="s">
        <v>352</v>
      </c>
      <c r="D167" s="5">
        <v>0.16363563619311999</v>
      </c>
      <c r="E167" s="5">
        <v>0</v>
      </c>
      <c r="F167" s="5">
        <v>0.16363563619311999</v>
      </c>
      <c r="G167" s="5">
        <f t="shared" si="15"/>
        <v>2.8096778192499996</v>
      </c>
      <c r="H167" s="54">
        <f t="shared" si="16"/>
        <v>2.8096778192499996</v>
      </c>
      <c r="I167" s="54">
        <f t="shared" si="17"/>
        <v>2.7129E-2</v>
      </c>
      <c r="J167" s="54">
        <v>0.24535071924999999</v>
      </c>
      <c r="K167" s="54">
        <v>0</v>
      </c>
      <c r="L167" s="54">
        <v>2.5643270999999994</v>
      </c>
      <c r="M167" s="54">
        <v>2.7129E-2</v>
      </c>
      <c r="N167" s="54">
        <v>0</v>
      </c>
      <c r="O167" s="51" t="s">
        <v>430</v>
      </c>
      <c r="P167" s="5">
        <v>0</v>
      </c>
      <c r="Q167" s="51" t="s">
        <v>430</v>
      </c>
      <c r="R167" s="54">
        <v>0.16206000000000001</v>
      </c>
      <c r="S167" s="54">
        <f t="shared" si="14"/>
        <v>2.7825488192499996</v>
      </c>
      <c r="T167" s="5">
        <f t="shared" si="18"/>
        <v>-2.7825488192499996</v>
      </c>
      <c r="U167" s="52">
        <f t="shared" si="19"/>
        <v>-99.03444445430253</v>
      </c>
      <c r="V167" s="5" t="s">
        <v>508</v>
      </c>
    </row>
    <row r="168" spans="1:22" x14ac:dyDescent="0.25">
      <c r="A168" s="20" t="s">
        <v>93</v>
      </c>
      <c r="B168" s="24" t="s">
        <v>353</v>
      </c>
      <c r="C168" s="38" t="s">
        <v>354</v>
      </c>
      <c r="D168" s="5">
        <v>0.134246504549248</v>
      </c>
      <c r="E168" s="5">
        <v>0</v>
      </c>
      <c r="F168" s="5">
        <v>0.134246504549248</v>
      </c>
      <c r="G168" s="5">
        <f t="shared" si="15"/>
        <v>2.3050567401999995</v>
      </c>
      <c r="H168" s="54">
        <f t="shared" si="16"/>
        <v>2.3050567401999995</v>
      </c>
      <c r="I168" s="54">
        <f t="shared" si="17"/>
        <v>4.0960000000000003E-2</v>
      </c>
      <c r="J168" s="54">
        <v>0.21234286419999965</v>
      </c>
      <c r="K168" s="54">
        <v>0</v>
      </c>
      <c r="L168" s="54">
        <v>0</v>
      </c>
      <c r="M168" s="54">
        <v>4.0960000000000003E-2</v>
      </c>
      <c r="N168" s="54">
        <v>0</v>
      </c>
      <c r="O168" s="51" t="s">
        <v>430</v>
      </c>
      <c r="P168" s="5">
        <v>2.0927138759999999</v>
      </c>
      <c r="Q168" s="51" t="s">
        <v>430</v>
      </c>
      <c r="R168" s="54">
        <v>0.13186</v>
      </c>
      <c r="S168" s="54">
        <f t="shared" si="14"/>
        <v>2.2640967401999994</v>
      </c>
      <c r="T168" s="5">
        <f t="shared" si="18"/>
        <v>-0.17138286419999965</v>
      </c>
      <c r="U168" s="52">
        <f t="shared" si="19"/>
        <v>-80.710441975850458</v>
      </c>
      <c r="V168" s="5" t="s">
        <v>508</v>
      </c>
    </row>
    <row r="169" spans="1:22" x14ac:dyDescent="0.25">
      <c r="A169" s="20" t="s">
        <v>93</v>
      </c>
      <c r="B169" s="24" t="s">
        <v>355</v>
      </c>
      <c r="C169" s="38" t="s">
        <v>356</v>
      </c>
      <c r="D169" s="5">
        <v>0.122665674657344</v>
      </c>
      <c r="E169" s="5">
        <v>0</v>
      </c>
      <c r="F169" s="5">
        <v>0.122665674657344</v>
      </c>
      <c r="G169" s="5">
        <f t="shared" si="15"/>
        <v>2.1062100731000002</v>
      </c>
      <c r="H169" s="54">
        <f t="shared" si="16"/>
        <v>2.1062100731000002</v>
      </c>
      <c r="I169" s="54">
        <f t="shared" si="17"/>
        <v>8.0000000000000002E-3</v>
      </c>
      <c r="J169" s="54">
        <v>0.20312737909999998</v>
      </c>
      <c r="K169" s="54">
        <v>0</v>
      </c>
      <c r="L169" s="54">
        <v>0</v>
      </c>
      <c r="M169" s="54">
        <v>8.0000000000000002E-3</v>
      </c>
      <c r="N169" s="54">
        <v>0</v>
      </c>
      <c r="O169" s="51" t="s">
        <v>430</v>
      </c>
      <c r="P169" s="5">
        <v>1.9030826940000001</v>
      </c>
      <c r="Q169" s="51" t="s">
        <v>430</v>
      </c>
      <c r="R169" s="54">
        <v>0.1222</v>
      </c>
      <c r="S169" s="54">
        <f t="shared" si="14"/>
        <v>2.0982100731000002</v>
      </c>
      <c r="T169" s="5">
        <f t="shared" si="18"/>
        <v>-0.19512737909999997</v>
      </c>
      <c r="U169" s="52">
        <f t="shared" si="19"/>
        <v>-96.061584590198649</v>
      </c>
      <c r="V169" s="5" t="s">
        <v>508</v>
      </c>
    </row>
    <row r="170" spans="1:22" ht="25.5" x14ac:dyDescent="0.25">
      <c r="A170" s="20" t="s">
        <v>93</v>
      </c>
      <c r="B170" s="24" t="s">
        <v>95</v>
      </c>
      <c r="C170" s="38" t="s">
        <v>96</v>
      </c>
      <c r="D170" s="5">
        <v>0.46123558499200007</v>
      </c>
      <c r="E170" s="5">
        <v>0</v>
      </c>
      <c r="F170" s="5">
        <v>0.46123558499200007</v>
      </c>
      <c r="G170" s="5">
        <f t="shared" si="15"/>
        <v>7.9195670499999995</v>
      </c>
      <c r="H170" s="54">
        <f t="shared" si="16"/>
        <v>7.9195670499999995</v>
      </c>
      <c r="I170" s="54">
        <f t="shared" si="17"/>
        <v>0.20729167000000001</v>
      </c>
      <c r="J170" s="54">
        <v>0.35672504999999999</v>
      </c>
      <c r="K170" s="54">
        <v>0</v>
      </c>
      <c r="L170" s="54">
        <v>0</v>
      </c>
      <c r="M170" s="54">
        <v>0.20729167000000001</v>
      </c>
      <c r="N170" s="54">
        <v>7.5628419999999998</v>
      </c>
      <c r="O170" s="51" t="s">
        <v>430</v>
      </c>
      <c r="P170" s="5">
        <v>0</v>
      </c>
      <c r="Q170" s="51" t="s">
        <v>430</v>
      </c>
      <c r="R170" s="54">
        <v>0.44917000000000001</v>
      </c>
      <c r="S170" s="54">
        <f t="shared" si="14"/>
        <v>7.7122753799999995</v>
      </c>
      <c r="T170" s="5">
        <f t="shared" si="18"/>
        <v>-0.14943337999999998</v>
      </c>
      <c r="U170" s="52">
        <f t="shared" si="19"/>
        <v>-41.890352247480237</v>
      </c>
      <c r="V170" s="66" t="s">
        <v>500</v>
      </c>
    </row>
    <row r="171" spans="1:22" ht="25.5" x14ac:dyDescent="0.25">
      <c r="A171" s="20" t="s">
        <v>93</v>
      </c>
      <c r="B171" s="24" t="s">
        <v>97</v>
      </c>
      <c r="C171" s="38" t="s">
        <v>98</v>
      </c>
      <c r="D171" s="5">
        <v>0.11589566643200001</v>
      </c>
      <c r="E171" s="5">
        <v>0</v>
      </c>
      <c r="F171" s="5">
        <v>0.11589566643200001</v>
      </c>
      <c r="G171" s="5">
        <f t="shared" si="15"/>
        <v>1.9899668000000001</v>
      </c>
      <c r="H171" s="54">
        <f t="shared" si="16"/>
        <v>1.9899668000000001</v>
      </c>
      <c r="I171" s="54">
        <f t="shared" si="17"/>
        <v>0.14395833</v>
      </c>
      <c r="J171" s="54">
        <v>0.1475978</v>
      </c>
      <c r="K171" s="54">
        <v>0</v>
      </c>
      <c r="L171" s="54">
        <v>0</v>
      </c>
      <c r="M171" s="54">
        <v>0.14395833</v>
      </c>
      <c r="N171" s="54">
        <v>1.8423690000000001</v>
      </c>
      <c r="O171" s="51" t="s">
        <v>430</v>
      </c>
      <c r="P171" s="5">
        <v>0</v>
      </c>
      <c r="Q171" s="51" t="s">
        <v>430</v>
      </c>
      <c r="R171" s="54">
        <v>0.10750999999999999</v>
      </c>
      <c r="S171" s="54">
        <f t="shared" si="14"/>
        <v>1.8460084700000001</v>
      </c>
      <c r="T171" s="5">
        <f t="shared" si="18"/>
        <v>-3.6394700000000058E-3</v>
      </c>
      <c r="U171" s="52">
        <f t="shared" si="19"/>
        <v>-2.465802335807183</v>
      </c>
      <c r="V171" s="66" t="s">
        <v>500</v>
      </c>
    </row>
    <row r="172" spans="1:22" ht="43.5" customHeight="1" x14ac:dyDescent="0.25">
      <c r="A172" s="20" t="s">
        <v>93</v>
      </c>
      <c r="B172" s="24" t="s">
        <v>357</v>
      </c>
      <c r="C172" s="38" t="s">
        <v>358</v>
      </c>
      <c r="D172" s="5">
        <v>0.38130789379621127</v>
      </c>
      <c r="E172" s="5">
        <v>0</v>
      </c>
      <c r="F172" s="5">
        <v>0.38130789379621127</v>
      </c>
      <c r="G172" s="5">
        <f t="shared" si="15"/>
        <v>6.5471822423800008</v>
      </c>
      <c r="H172" s="54">
        <f t="shared" si="16"/>
        <v>6.5471822423800008</v>
      </c>
      <c r="I172" s="54">
        <f t="shared" si="17"/>
        <v>3.7643320000000001E-2</v>
      </c>
      <c r="J172" s="54">
        <v>0.20537160430000001</v>
      </c>
      <c r="K172" s="54">
        <v>0</v>
      </c>
      <c r="L172" s="54">
        <v>0</v>
      </c>
      <c r="M172" s="54">
        <v>3.7643320000000001E-2</v>
      </c>
      <c r="N172" s="54">
        <v>6.341810638080001</v>
      </c>
      <c r="O172" s="51" t="s">
        <v>430</v>
      </c>
      <c r="P172" s="5">
        <v>0</v>
      </c>
      <c r="Q172" s="51" t="s">
        <v>430</v>
      </c>
      <c r="R172" s="54">
        <v>0.37912000000000001</v>
      </c>
      <c r="S172" s="54">
        <f t="shared" si="14"/>
        <v>6.5095389223800009</v>
      </c>
      <c r="T172" s="5">
        <f t="shared" si="18"/>
        <v>-0.1677282843</v>
      </c>
      <c r="U172" s="52">
        <f t="shared" si="19"/>
        <v>-81.670630597493954</v>
      </c>
      <c r="V172" s="5" t="s">
        <v>506</v>
      </c>
    </row>
    <row r="173" spans="1:22" x14ac:dyDescent="0.25">
      <c r="A173" s="20" t="s">
        <v>93</v>
      </c>
      <c r="B173" s="24" t="s">
        <v>359</v>
      </c>
      <c r="C173" s="38" t="s">
        <v>360</v>
      </c>
      <c r="D173" s="5">
        <v>0.20402204376153599</v>
      </c>
      <c r="E173" s="5">
        <v>0</v>
      </c>
      <c r="F173" s="5">
        <v>0.20402204376153599</v>
      </c>
      <c r="G173" s="5">
        <f t="shared" si="15"/>
        <v>3.5031257514000007</v>
      </c>
      <c r="H173" s="54">
        <f t="shared" si="16"/>
        <v>3.5031257514000007</v>
      </c>
      <c r="I173" s="54">
        <f t="shared" si="17"/>
        <v>0</v>
      </c>
      <c r="J173" s="54">
        <v>0.28735711740000003</v>
      </c>
      <c r="K173" s="54">
        <v>0</v>
      </c>
      <c r="L173" s="54">
        <v>0</v>
      </c>
      <c r="M173" s="54">
        <v>0</v>
      </c>
      <c r="N173" s="54">
        <v>3.2157686340000007</v>
      </c>
      <c r="O173" s="51" t="s">
        <v>430</v>
      </c>
      <c r="P173" s="5">
        <v>0</v>
      </c>
      <c r="Q173" s="51" t="s">
        <v>430</v>
      </c>
      <c r="R173" s="54">
        <v>0.20402999999999999</v>
      </c>
      <c r="S173" s="54">
        <f t="shared" si="14"/>
        <v>3.5031257514000007</v>
      </c>
      <c r="T173" s="5">
        <f t="shared" si="18"/>
        <v>-0.28735711740000003</v>
      </c>
      <c r="U173" s="52">
        <f t="shared" si="19"/>
        <v>-100</v>
      </c>
      <c r="V173" s="5" t="s">
        <v>508</v>
      </c>
    </row>
    <row r="174" spans="1:22" x14ac:dyDescent="0.25">
      <c r="A174" s="20" t="s">
        <v>93</v>
      </c>
      <c r="B174" s="24" t="s">
        <v>361</v>
      </c>
      <c r="C174" s="38" t="s">
        <v>362</v>
      </c>
      <c r="D174" s="5">
        <v>0.139605901344</v>
      </c>
      <c r="E174" s="5">
        <v>0</v>
      </c>
      <c r="F174" s="5">
        <v>0.139605901344</v>
      </c>
      <c r="G174" s="5">
        <f t="shared" si="15"/>
        <v>2.3970793500000003</v>
      </c>
      <c r="H174" s="54">
        <f t="shared" si="16"/>
        <v>2.3970793500000003</v>
      </c>
      <c r="I174" s="54">
        <f t="shared" si="17"/>
        <v>8.0000000000000002E-3</v>
      </c>
      <c r="J174" s="54">
        <v>0.23300505000000002</v>
      </c>
      <c r="K174" s="54">
        <v>0</v>
      </c>
      <c r="L174" s="54">
        <v>0</v>
      </c>
      <c r="M174" s="54">
        <v>8.0000000000000002E-3</v>
      </c>
      <c r="N174" s="54">
        <v>2.1640743000000002</v>
      </c>
      <c r="O174" s="51" t="s">
        <v>430</v>
      </c>
      <c r="P174" s="5">
        <v>0</v>
      </c>
      <c r="Q174" s="51" t="s">
        <v>430</v>
      </c>
      <c r="R174" s="54">
        <v>0.13914000000000001</v>
      </c>
      <c r="S174" s="54">
        <f t="shared" si="14"/>
        <v>2.3890793500000003</v>
      </c>
      <c r="T174" s="5">
        <f t="shared" si="18"/>
        <v>-0.22500505000000001</v>
      </c>
      <c r="U174" s="52">
        <f t="shared" si="19"/>
        <v>-96.566598020085834</v>
      </c>
      <c r="V174" s="5" t="s">
        <v>508</v>
      </c>
    </row>
    <row r="175" spans="1:22" x14ac:dyDescent="0.25">
      <c r="A175" s="20" t="s">
        <v>93</v>
      </c>
      <c r="B175" s="24" t="s">
        <v>363</v>
      </c>
      <c r="C175" s="38" t="s">
        <v>364</v>
      </c>
      <c r="D175" s="5">
        <v>0.34554860722636799</v>
      </c>
      <c r="E175" s="5">
        <v>0</v>
      </c>
      <c r="F175" s="5">
        <v>0.34554860722636799</v>
      </c>
      <c r="G175" s="5">
        <f t="shared" si="15"/>
        <v>5.9331835031999995</v>
      </c>
      <c r="H175" s="54">
        <f t="shared" si="16"/>
        <v>5.9331835031999995</v>
      </c>
      <c r="I175" s="54">
        <f t="shared" si="17"/>
        <v>9.0608070000000013E-2</v>
      </c>
      <c r="J175" s="54">
        <v>0.46041154320000011</v>
      </c>
      <c r="K175" s="54">
        <v>0</v>
      </c>
      <c r="L175" s="54">
        <v>0</v>
      </c>
      <c r="M175" s="54">
        <v>9.0608070000000013E-2</v>
      </c>
      <c r="N175" s="54">
        <v>0</v>
      </c>
      <c r="O175" s="51" t="s">
        <v>430</v>
      </c>
      <c r="P175" s="5">
        <v>5.4727719599999993</v>
      </c>
      <c r="Q175" s="51" t="s">
        <v>430</v>
      </c>
      <c r="R175" s="54">
        <v>0.34028000000000003</v>
      </c>
      <c r="S175" s="54">
        <f t="shared" si="14"/>
        <v>5.8425754331999995</v>
      </c>
      <c r="T175" s="5">
        <f t="shared" si="18"/>
        <v>-0.36980347320000007</v>
      </c>
      <c r="U175" s="52">
        <f t="shared" si="19"/>
        <v>-80.320200190845256</v>
      </c>
      <c r="V175" s="5" t="s">
        <v>508</v>
      </c>
    </row>
    <row r="176" spans="1:22" x14ac:dyDescent="0.25">
      <c r="A176" s="20" t="s">
        <v>93</v>
      </c>
      <c r="B176" s="24" t="s">
        <v>365</v>
      </c>
      <c r="C176" s="38" t="s">
        <v>366</v>
      </c>
      <c r="D176" s="5">
        <v>4.7734160661823996E-2</v>
      </c>
      <c r="E176" s="5">
        <v>0</v>
      </c>
      <c r="F176" s="5">
        <v>4.7734160661823996E-2</v>
      </c>
      <c r="G176" s="5">
        <f t="shared" si="15"/>
        <v>0.81961127509999998</v>
      </c>
      <c r="H176" s="54">
        <f t="shared" si="16"/>
        <v>0.81961127509999998</v>
      </c>
      <c r="I176" s="54">
        <f t="shared" si="17"/>
        <v>0</v>
      </c>
      <c r="J176" s="54">
        <v>0</v>
      </c>
      <c r="K176" s="54">
        <v>0</v>
      </c>
      <c r="L176" s="54">
        <v>0.27320375836666666</v>
      </c>
      <c r="M176" s="54">
        <v>0</v>
      </c>
      <c r="N176" s="54">
        <v>0.27320375836666666</v>
      </c>
      <c r="O176" s="51" t="s">
        <v>430</v>
      </c>
      <c r="P176" s="5">
        <v>0.27320375836666672</v>
      </c>
      <c r="Q176" s="51" t="s">
        <v>430</v>
      </c>
      <c r="R176" s="54">
        <v>4.7739999999999998E-2</v>
      </c>
      <c r="S176" s="54">
        <f t="shared" si="14"/>
        <v>0.81961127509999998</v>
      </c>
      <c r="T176" s="5">
        <f t="shared" si="18"/>
        <v>-0.27320375836666666</v>
      </c>
      <c r="U176" s="52">
        <f t="shared" si="19"/>
        <v>-100</v>
      </c>
      <c r="V176" s="5" t="s">
        <v>508</v>
      </c>
    </row>
    <row r="177" spans="1:22" ht="25.5" x14ac:dyDescent="0.25">
      <c r="A177" s="20" t="s">
        <v>93</v>
      </c>
      <c r="B177" s="24" t="s">
        <v>99</v>
      </c>
      <c r="C177" s="37" t="s">
        <v>100</v>
      </c>
      <c r="D177" s="5">
        <v>0.16586974234133314</v>
      </c>
      <c r="E177" s="5">
        <v>0</v>
      </c>
      <c r="F177" s="5">
        <v>0.16586974234133314</v>
      </c>
      <c r="G177" s="5">
        <f t="shared" si="15"/>
        <v>2.8480381583333334</v>
      </c>
      <c r="H177" s="54">
        <f t="shared" si="16"/>
        <v>2.8480381583333334</v>
      </c>
      <c r="I177" s="54">
        <f t="shared" si="17"/>
        <v>0.14924999999999999</v>
      </c>
      <c r="J177" s="54">
        <v>0.25142915833333335</v>
      </c>
      <c r="K177" s="54">
        <v>0</v>
      </c>
      <c r="L177" s="54">
        <v>0</v>
      </c>
      <c r="M177" s="54">
        <v>0.14924999999999999</v>
      </c>
      <c r="N177" s="54">
        <v>2.5966089999999999</v>
      </c>
      <c r="O177" s="51" t="s">
        <v>430</v>
      </c>
      <c r="P177" s="5">
        <v>0</v>
      </c>
      <c r="Q177" s="51" t="s">
        <v>430</v>
      </c>
      <c r="R177" s="54">
        <v>0.15717999999999999</v>
      </c>
      <c r="S177" s="54">
        <f t="shared" si="14"/>
        <v>2.6987881583333335</v>
      </c>
      <c r="T177" s="5">
        <f t="shared" si="18"/>
        <v>-0.10217915833333335</v>
      </c>
      <c r="U177" s="52">
        <f t="shared" si="19"/>
        <v>-40.639343109866708</v>
      </c>
      <c r="V177" s="66" t="s">
        <v>500</v>
      </c>
    </row>
    <row r="178" spans="1:22" ht="25.5" x14ac:dyDescent="0.25">
      <c r="A178" s="20" t="s">
        <v>93</v>
      </c>
      <c r="B178" s="24" t="s">
        <v>101</v>
      </c>
      <c r="C178" s="37" t="s">
        <v>102</v>
      </c>
      <c r="D178" s="5">
        <v>0.25436854643199996</v>
      </c>
      <c r="E178" s="5">
        <v>0</v>
      </c>
      <c r="F178" s="5">
        <v>0.25436854643199996</v>
      </c>
      <c r="G178" s="5">
        <f t="shared" si="15"/>
        <v>4.3675918000000005</v>
      </c>
      <c r="H178" s="54">
        <f t="shared" si="16"/>
        <v>4.3675918000000005</v>
      </c>
      <c r="I178" s="54">
        <f t="shared" si="17"/>
        <v>3.2442767799999999</v>
      </c>
      <c r="J178" s="54">
        <v>4.3803800000000004E-2</v>
      </c>
      <c r="K178" s="54">
        <v>0</v>
      </c>
      <c r="L178" s="54">
        <v>4.3237880000000004</v>
      </c>
      <c r="M178" s="54">
        <v>3.2442767799999999</v>
      </c>
      <c r="N178" s="54">
        <v>0</v>
      </c>
      <c r="O178" s="51" t="s">
        <v>430</v>
      </c>
      <c r="P178" s="5">
        <v>0</v>
      </c>
      <c r="Q178" s="51" t="s">
        <v>430</v>
      </c>
      <c r="R178" s="54">
        <v>6.5420000000000006E-2</v>
      </c>
      <c r="S178" s="54">
        <f t="shared" si="14"/>
        <v>1.1233150200000006</v>
      </c>
      <c r="T178" s="5">
        <f t="shared" si="18"/>
        <v>-1.1233150200000006</v>
      </c>
      <c r="U178" s="52">
        <f t="shared" si="19"/>
        <v>-25.719322487966949</v>
      </c>
      <c r="V178" s="66" t="s">
        <v>500</v>
      </c>
    </row>
    <row r="179" spans="1:22" ht="25.5" x14ac:dyDescent="0.25">
      <c r="A179" s="20" t="s">
        <v>93</v>
      </c>
      <c r="B179" s="24" t="s">
        <v>367</v>
      </c>
      <c r="C179" s="37" t="s">
        <v>103</v>
      </c>
      <c r="D179" s="5">
        <v>0.56870063169919993</v>
      </c>
      <c r="E179" s="5">
        <v>0</v>
      </c>
      <c r="F179" s="5">
        <v>0.56870063169919993</v>
      </c>
      <c r="G179" s="5">
        <f t="shared" si="15"/>
        <v>9.7647773300000011</v>
      </c>
      <c r="H179" s="54">
        <f t="shared" si="16"/>
        <v>9.7647773300000011</v>
      </c>
      <c r="I179" s="54">
        <f t="shared" si="17"/>
        <v>8.0578030000000009E-2</v>
      </c>
      <c r="J179" s="54">
        <v>0.45602933000000001</v>
      </c>
      <c r="K179" s="54">
        <v>0</v>
      </c>
      <c r="L179" s="54">
        <v>9.3087480000000014</v>
      </c>
      <c r="M179" s="54">
        <v>8.0578030000000009E-2</v>
      </c>
      <c r="N179" s="54">
        <v>0</v>
      </c>
      <c r="O179" s="51" t="s">
        <v>430</v>
      </c>
      <c r="P179" s="5">
        <v>0</v>
      </c>
      <c r="Q179" s="51" t="s">
        <v>430</v>
      </c>
      <c r="R179" s="54">
        <v>0.56401999999999997</v>
      </c>
      <c r="S179" s="54">
        <f t="shared" si="14"/>
        <v>9.6841993000000013</v>
      </c>
      <c r="T179" s="5">
        <f t="shared" si="18"/>
        <v>-9.6841993000000013</v>
      </c>
      <c r="U179" s="52">
        <f t="shared" si="19"/>
        <v>-99.174809345089287</v>
      </c>
      <c r="V179" s="66" t="s">
        <v>500</v>
      </c>
    </row>
    <row r="180" spans="1:22" x14ac:dyDescent="0.25">
      <c r="A180" s="20" t="s">
        <v>93</v>
      </c>
      <c r="B180" s="24" t="s">
        <v>431</v>
      </c>
      <c r="C180" s="37" t="s">
        <v>432</v>
      </c>
      <c r="D180" s="5">
        <v>0</v>
      </c>
      <c r="E180" s="5">
        <v>0</v>
      </c>
      <c r="F180" s="5">
        <v>0</v>
      </c>
      <c r="G180" s="5">
        <f t="shared" si="15"/>
        <v>0</v>
      </c>
      <c r="H180" s="54">
        <f t="shared" si="16"/>
        <v>0</v>
      </c>
      <c r="I180" s="54">
        <f t="shared" si="17"/>
        <v>2.7089999999999999E-2</v>
      </c>
      <c r="J180" s="54">
        <v>0</v>
      </c>
      <c r="K180" s="54">
        <v>0</v>
      </c>
      <c r="L180" s="54">
        <v>0</v>
      </c>
      <c r="M180" s="54">
        <v>2.7089999999999999E-2</v>
      </c>
      <c r="N180" s="54">
        <v>0</v>
      </c>
      <c r="O180" s="51" t="s">
        <v>430</v>
      </c>
      <c r="P180" s="5">
        <v>0</v>
      </c>
      <c r="Q180" s="51" t="s">
        <v>430</v>
      </c>
      <c r="R180" s="54">
        <v>-1.58E-3</v>
      </c>
      <c r="S180" s="54">
        <f t="shared" si="14"/>
        <v>-2.7089999999999999E-2</v>
      </c>
      <c r="T180" s="5">
        <f t="shared" si="18"/>
        <v>2.7089999999999999E-2</v>
      </c>
      <c r="U180" s="52">
        <v>100</v>
      </c>
      <c r="V180" s="6" t="s">
        <v>501</v>
      </c>
    </row>
    <row r="181" spans="1:22" x14ac:dyDescent="0.25">
      <c r="A181" s="20" t="s">
        <v>93</v>
      </c>
      <c r="B181" s="24" t="s">
        <v>433</v>
      </c>
      <c r="C181" s="37" t="s">
        <v>434</v>
      </c>
      <c r="D181" s="5">
        <v>0</v>
      </c>
      <c r="E181" s="5">
        <v>0</v>
      </c>
      <c r="F181" s="5">
        <v>0</v>
      </c>
      <c r="G181" s="5">
        <f t="shared" si="15"/>
        <v>0</v>
      </c>
      <c r="H181" s="54">
        <f t="shared" si="16"/>
        <v>0</v>
      </c>
      <c r="I181" s="54">
        <f t="shared" si="17"/>
        <v>2.8468E-2</v>
      </c>
      <c r="J181" s="54">
        <v>0</v>
      </c>
      <c r="K181" s="54">
        <v>0</v>
      </c>
      <c r="L181" s="54">
        <v>0</v>
      </c>
      <c r="M181" s="54">
        <v>2.8468E-2</v>
      </c>
      <c r="N181" s="54">
        <v>0</v>
      </c>
      <c r="O181" s="51" t="s">
        <v>430</v>
      </c>
      <c r="P181" s="5">
        <v>0</v>
      </c>
      <c r="Q181" s="51" t="s">
        <v>430</v>
      </c>
      <c r="R181" s="54">
        <v>-1.66E-3</v>
      </c>
      <c r="S181" s="54">
        <f t="shared" si="14"/>
        <v>-2.8468E-2</v>
      </c>
      <c r="T181" s="5">
        <f t="shared" si="18"/>
        <v>2.8468E-2</v>
      </c>
      <c r="U181" s="52">
        <v>100</v>
      </c>
      <c r="V181" s="6" t="s">
        <v>501</v>
      </c>
    </row>
    <row r="182" spans="1:22" x14ac:dyDescent="0.25">
      <c r="A182" s="20" t="s">
        <v>93</v>
      </c>
      <c r="B182" s="24" t="s">
        <v>459</v>
      </c>
      <c r="C182" s="37" t="s">
        <v>460</v>
      </c>
      <c r="D182" s="5">
        <v>0</v>
      </c>
      <c r="E182" s="5">
        <v>0</v>
      </c>
      <c r="F182" s="5">
        <v>0</v>
      </c>
      <c r="G182" s="5">
        <f t="shared" si="15"/>
        <v>0</v>
      </c>
      <c r="H182" s="54">
        <f t="shared" si="16"/>
        <v>0</v>
      </c>
      <c r="I182" s="54">
        <f t="shared" si="17"/>
        <v>6.4734199999999997E-3</v>
      </c>
      <c r="J182" s="54">
        <v>0</v>
      </c>
      <c r="K182" s="54">
        <v>0</v>
      </c>
      <c r="L182" s="54">
        <v>0</v>
      </c>
      <c r="M182" s="54">
        <v>6.4734199999999997E-3</v>
      </c>
      <c r="N182" s="54">
        <v>0</v>
      </c>
      <c r="O182" s="51" t="s">
        <v>430</v>
      </c>
      <c r="P182" s="5">
        <v>0</v>
      </c>
      <c r="Q182" s="51" t="s">
        <v>430</v>
      </c>
      <c r="R182" s="54">
        <v>-3.8000000000000002E-4</v>
      </c>
      <c r="S182" s="54">
        <f t="shared" si="14"/>
        <v>-6.4734199999999997E-3</v>
      </c>
      <c r="T182" s="5">
        <f t="shared" si="18"/>
        <v>6.4734199999999997E-3</v>
      </c>
      <c r="U182" s="52">
        <v>100</v>
      </c>
      <c r="V182" s="6" t="s">
        <v>501</v>
      </c>
    </row>
    <row r="183" spans="1:22" ht="25.5" x14ac:dyDescent="0.25">
      <c r="A183" s="27" t="s">
        <v>93</v>
      </c>
      <c r="B183" s="28" t="s">
        <v>368</v>
      </c>
      <c r="C183" s="37" t="s">
        <v>369</v>
      </c>
      <c r="D183" s="5">
        <v>0</v>
      </c>
      <c r="E183" s="5">
        <v>0</v>
      </c>
      <c r="F183" s="5">
        <v>0</v>
      </c>
      <c r="G183" s="5">
        <f t="shared" si="15"/>
        <v>0</v>
      </c>
      <c r="H183" s="54">
        <f t="shared" si="16"/>
        <v>0</v>
      </c>
      <c r="I183" s="54">
        <f t="shared" si="17"/>
        <v>1.8158000000000001E-2</v>
      </c>
      <c r="J183" s="54">
        <v>0</v>
      </c>
      <c r="K183" s="54">
        <v>0</v>
      </c>
      <c r="L183" s="54">
        <v>0</v>
      </c>
      <c r="M183" s="54">
        <v>1.8158000000000001E-2</v>
      </c>
      <c r="N183" s="54">
        <v>0</v>
      </c>
      <c r="O183" s="51" t="s">
        <v>430</v>
      </c>
      <c r="P183" s="5">
        <v>0</v>
      </c>
      <c r="Q183" s="51" t="s">
        <v>430</v>
      </c>
      <c r="R183" s="54">
        <v>-1.06E-3</v>
      </c>
      <c r="S183" s="54">
        <f t="shared" si="14"/>
        <v>-1.8158000000000001E-2</v>
      </c>
      <c r="T183" s="5">
        <f t="shared" si="18"/>
        <v>1.8158000000000001E-2</v>
      </c>
      <c r="U183" s="52">
        <v>100</v>
      </c>
      <c r="V183" s="66" t="s">
        <v>502</v>
      </c>
    </row>
    <row r="184" spans="1:22" x14ac:dyDescent="0.25">
      <c r="A184" s="27" t="s">
        <v>93</v>
      </c>
      <c r="B184" s="36" t="s">
        <v>370</v>
      </c>
      <c r="C184" s="37" t="s">
        <v>371</v>
      </c>
      <c r="D184" s="5">
        <v>0</v>
      </c>
      <c r="E184" s="5">
        <v>0</v>
      </c>
      <c r="F184" s="5">
        <v>0</v>
      </c>
      <c r="G184" s="5">
        <f t="shared" si="15"/>
        <v>0</v>
      </c>
      <c r="H184" s="54">
        <f t="shared" si="16"/>
        <v>0</v>
      </c>
      <c r="I184" s="54">
        <f t="shared" si="17"/>
        <v>2.5912600000000001E-2</v>
      </c>
      <c r="J184" s="54">
        <v>0</v>
      </c>
      <c r="K184" s="54">
        <v>2.5912600000000001E-2</v>
      </c>
      <c r="L184" s="54">
        <v>0</v>
      </c>
      <c r="M184" s="54">
        <v>0</v>
      </c>
      <c r="N184" s="54">
        <v>0</v>
      </c>
      <c r="O184" s="51" t="s">
        <v>430</v>
      </c>
      <c r="P184" s="5">
        <v>0</v>
      </c>
      <c r="Q184" s="51" t="s">
        <v>430</v>
      </c>
      <c r="R184" s="54">
        <v>-1.5100000000000001E-3</v>
      </c>
      <c r="S184" s="54">
        <f t="shared" si="14"/>
        <v>-2.5912600000000001E-2</v>
      </c>
      <c r="T184" s="5">
        <f t="shared" si="18"/>
        <v>2.5912600000000001E-2</v>
      </c>
      <c r="U184" s="52">
        <v>100</v>
      </c>
      <c r="V184" s="5" t="s">
        <v>501</v>
      </c>
    </row>
    <row r="185" spans="1:22" ht="26.25" x14ac:dyDescent="0.25">
      <c r="A185" s="27" t="s">
        <v>93</v>
      </c>
      <c r="B185" s="36" t="s">
        <v>372</v>
      </c>
      <c r="C185" s="37" t="s">
        <v>373</v>
      </c>
      <c r="D185" s="5">
        <v>0</v>
      </c>
      <c r="E185" s="5">
        <v>0</v>
      </c>
      <c r="F185" s="5">
        <v>0</v>
      </c>
      <c r="G185" s="5">
        <f t="shared" si="15"/>
        <v>0</v>
      </c>
      <c r="H185" s="54">
        <f t="shared" si="16"/>
        <v>0</v>
      </c>
      <c r="I185" s="54">
        <f t="shared" si="17"/>
        <v>3.0870370000000001E-2</v>
      </c>
      <c r="J185" s="54">
        <v>0</v>
      </c>
      <c r="K185" s="54">
        <v>3.0870370000000001E-2</v>
      </c>
      <c r="L185" s="54">
        <v>0</v>
      </c>
      <c r="M185" s="54">
        <v>0</v>
      </c>
      <c r="N185" s="54">
        <v>0</v>
      </c>
      <c r="O185" s="51" t="s">
        <v>430</v>
      </c>
      <c r="P185" s="5">
        <v>0</v>
      </c>
      <c r="Q185" s="51" t="s">
        <v>430</v>
      </c>
      <c r="R185" s="54">
        <v>-1.8E-3</v>
      </c>
      <c r="S185" s="54">
        <f t="shared" si="14"/>
        <v>-3.0870370000000001E-2</v>
      </c>
      <c r="T185" s="5">
        <f t="shared" si="18"/>
        <v>3.0870370000000001E-2</v>
      </c>
      <c r="U185" s="52">
        <v>100</v>
      </c>
      <c r="V185" s="5" t="s">
        <v>501</v>
      </c>
    </row>
    <row r="186" spans="1:22" ht="30" x14ac:dyDescent="0.25">
      <c r="A186" s="42" t="s">
        <v>93</v>
      </c>
      <c r="B186" s="28" t="s">
        <v>461</v>
      </c>
      <c r="C186" s="29" t="s">
        <v>462</v>
      </c>
      <c r="D186" s="5">
        <v>0</v>
      </c>
      <c r="E186" s="5">
        <v>0</v>
      </c>
      <c r="F186" s="5">
        <v>0</v>
      </c>
      <c r="G186" s="5">
        <f t="shared" si="15"/>
        <v>0</v>
      </c>
      <c r="H186" s="54">
        <f t="shared" si="16"/>
        <v>0</v>
      </c>
      <c r="I186" s="54">
        <f t="shared" si="17"/>
        <v>0.10064671</v>
      </c>
      <c r="J186" s="54">
        <v>0</v>
      </c>
      <c r="K186" s="54">
        <v>0</v>
      </c>
      <c r="L186" s="54">
        <v>0</v>
      </c>
      <c r="M186" s="54">
        <v>0.10064671</v>
      </c>
      <c r="N186" s="54">
        <v>0</v>
      </c>
      <c r="O186" s="51" t="s">
        <v>430</v>
      </c>
      <c r="P186" s="5">
        <v>0</v>
      </c>
      <c r="Q186" s="51" t="s">
        <v>430</v>
      </c>
      <c r="R186" s="54">
        <v>-5.8599999999999998E-3</v>
      </c>
      <c r="S186" s="54">
        <f t="shared" si="14"/>
        <v>-0.10064671</v>
      </c>
      <c r="T186" s="5">
        <f t="shared" si="18"/>
        <v>0.10064671</v>
      </c>
      <c r="U186" s="52">
        <v>100</v>
      </c>
      <c r="V186" s="5" t="s">
        <v>501</v>
      </c>
    </row>
    <row r="187" spans="1:22" ht="25.5" x14ac:dyDescent="0.25">
      <c r="A187" s="42" t="s">
        <v>93</v>
      </c>
      <c r="B187" s="28" t="s">
        <v>463</v>
      </c>
      <c r="C187" s="29" t="s">
        <v>464</v>
      </c>
      <c r="D187" s="5">
        <v>0</v>
      </c>
      <c r="E187" s="5">
        <v>0</v>
      </c>
      <c r="F187" s="5">
        <v>0</v>
      </c>
      <c r="G187" s="5">
        <f t="shared" si="15"/>
        <v>0</v>
      </c>
      <c r="H187" s="54">
        <f t="shared" si="16"/>
        <v>0</v>
      </c>
      <c r="I187" s="54">
        <f t="shared" si="17"/>
        <v>1.11246E-2</v>
      </c>
      <c r="J187" s="54">
        <v>0</v>
      </c>
      <c r="K187" s="54">
        <v>0</v>
      </c>
      <c r="L187" s="54">
        <v>0</v>
      </c>
      <c r="M187" s="54">
        <v>1.11246E-2</v>
      </c>
      <c r="N187" s="54">
        <v>0</v>
      </c>
      <c r="O187" s="51" t="s">
        <v>430</v>
      </c>
      <c r="P187" s="5">
        <v>0</v>
      </c>
      <c r="Q187" s="51" t="s">
        <v>430</v>
      </c>
      <c r="R187" s="54">
        <v>-6.4999999999999997E-4</v>
      </c>
      <c r="S187" s="54">
        <f t="shared" si="14"/>
        <v>-1.11246E-2</v>
      </c>
      <c r="T187" s="5">
        <f t="shared" si="18"/>
        <v>1.11246E-2</v>
      </c>
      <c r="U187" s="52">
        <v>100</v>
      </c>
      <c r="V187" s="66" t="s">
        <v>502</v>
      </c>
    </row>
    <row r="188" spans="1:22" ht="25.5" x14ac:dyDescent="0.25">
      <c r="A188" s="42" t="s">
        <v>93</v>
      </c>
      <c r="B188" s="28" t="s">
        <v>465</v>
      </c>
      <c r="C188" s="29" t="s">
        <v>466</v>
      </c>
      <c r="D188" s="5">
        <v>0</v>
      </c>
      <c r="E188" s="5">
        <v>0</v>
      </c>
      <c r="F188" s="5">
        <v>0</v>
      </c>
      <c r="G188" s="5">
        <f t="shared" si="15"/>
        <v>0</v>
      </c>
      <c r="H188" s="54">
        <f t="shared" si="16"/>
        <v>0</v>
      </c>
      <c r="I188" s="54">
        <f t="shared" si="17"/>
        <v>3.6807780000000005E-2</v>
      </c>
      <c r="J188" s="54">
        <v>0</v>
      </c>
      <c r="K188" s="54">
        <v>0</v>
      </c>
      <c r="L188" s="54">
        <v>0</v>
      </c>
      <c r="M188" s="54">
        <v>3.6807780000000005E-2</v>
      </c>
      <c r="N188" s="54">
        <v>0</v>
      </c>
      <c r="O188" s="51" t="s">
        <v>430</v>
      </c>
      <c r="P188" s="5">
        <v>0</v>
      </c>
      <c r="Q188" s="51" t="s">
        <v>430</v>
      </c>
      <c r="R188" s="54">
        <v>-2.14E-3</v>
      </c>
      <c r="S188" s="54">
        <f t="shared" si="14"/>
        <v>-3.6807780000000005E-2</v>
      </c>
      <c r="T188" s="5">
        <f t="shared" si="18"/>
        <v>3.6807780000000005E-2</v>
      </c>
      <c r="U188" s="52">
        <v>100</v>
      </c>
      <c r="V188" s="66" t="s">
        <v>502</v>
      </c>
    </row>
    <row r="189" spans="1:22" x14ac:dyDescent="0.25">
      <c r="A189" s="42" t="s">
        <v>93</v>
      </c>
      <c r="B189" s="28" t="s">
        <v>467</v>
      </c>
      <c r="C189" s="29" t="s">
        <v>468</v>
      </c>
      <c r="D189" s="5">
        <v>0</v>
      </c>
      <c r="E189" s="5">
        <v>0</v>
      </c>
      <c r="F189" s="5">
        <v>0</v>
      </c>
      <c r="G189" s="5">
        <f t="shared" si="15"/>
        <v>0</v>
      </c>
      <c r="H189" s="54">
        <f t="shared" si="16"/>
        <v>0</v>
      </c>
      <c r="I189" s="54">
        <f t="shared" si="17"/>
        <v>0</v>
      </c>
      <c r="J189" s="54">
        <v>0</v>
      </c>
      <c r="K189" s="54">
        <v>0</v>
      </c>
      <c r="L189" s="54">
        <v>0</v>
      </c>
      <c r="M189" s="54">
        <v>0</v>
      </c>
      <c r="N189" s="54">
        <v>0</v>
      </c>
      <c r="O189" s="51" t="s">
        <v>430</v>
      </c>
      <c r="P189" s="5">
        <v>0</v>
      </c>
      <c r="Q189" s="51" t="s">
        <v>430</v>
      </c>
      <c r="R189" s="54">
        <v>0</v>
      </c>
      <c r="S189" s="54">
        <f t="shared" si="14"/>
        <v>0</v>
      </c>
      <c r="T189" s="5">
        <f t="shared" si="18"/>
        <v>0</v>
      </c>
      <c r="U189" s="52">
        <v>0</v>
      </c>
      <c r="V189" s="66" t="s">
        <v>430</v>
      </c>
    </row>
    <row r="190" spans="1:22" x14ac:dyDescent="0.25">
      <c r="A190" s="42" t="s">
        <v>93</v>
      </c>
      <c r="B190" s="28" t="s">
        <v>469</v>
      </c>
      <c r="C190" s="29" t="s">
        <v>470</v>
      </c>
      <c r="D190" s="5">
        <v>0</v>
      </c>
      <c r="E190" s="5">
        <v>0</v>
      </c>
      <c r="F190" s="5">
        <v>0</v>
      </c>
      <c r="G190" s="5">
        <f t="shared" si="15"/>
        <v>0</v>
      </c>
      <c r="H190" s="54">
        <f t="shared" si="16"/>
        <v>0</v>
      </c>
      <c r="I190" s="54">
        <f t="shared" si="17"/>
        <v>0</v>
      </c>
      <c r="J190" s="54">
        <v>0</v>
      </c>
      <c r="K190" s="54">
        <v>0</v>
      </c>
      <c r="L190" s="54">
        <v>0</v>
      </c>
      <c r="M190" s="54">
        <v>0</v>
      </c>
      <c r="N190" s="54">
        <v>0</v>
      </c>
      <c r="O190" s="51" t="s">
        <v>430</v>
      </c>
      <c r="P190" s="5">
        <v>0</v>
      </c>
      <c r="Q190" s="51" t="s">
        <v>430</v>
      </c>
      <c r="R190" s="54">
        <v>0</v>
      </c>
      <c r="S190" s="54">
        <f t="shared" si="14"/>
        <v>0</v>
      </c>
      <c r="T190" s="5">
        <f t="shared" si="18"/>
        <v>0</v>
      </c>
      <c r="U190" s="52">
        <v>0</v>
      </c>
      <c r="V190" s="66" t="s">
        <v>430</v>
      </c>
    </row>
    <row r="191" spans="1:22" ht="25.5" x14ac:dyDescent="0.25">
      <c r="A191" s="42" t="s">
        <v>93</v>
      </c>
      <c r="B191" s="28" t="s">
        <v>471</v>
      </c>
      <c r="C191" s="29" t="s">
        <v>472</v>
      </c>
      <c r="D191" s="5">
        <v>0</v>
      </c>
      <c r="E191" s="5">
        <v>0</v>
      </c>
      <c r="F191" s="5">
        <v>0</v>
      </c>
      <c r="G191" s="5">
        <f t="shared" si="15"/>
        <v>0</v>
      </c>
      <c r="H191" s="54">
        <f t="shared" si="16"/>
        <v>0</v>
      </c>
      <c r="I191" s="54">
        <f t="shared" si="17"/>
        <v>6.209601E-2</v>
      </c>
      <c r="J191" s="54">
        <v>0</v>
      </c>
      <c r="K191" s="54">
        <v>0</v>
      </c>
      <c r="L191" s="54">
        <v>0</v>
      </c>
      <c r="M191" s="54">
        <v>6.209601E-2</v>
      </c>
      <c r="N191" s="54">
        <v>0</v>
      </c>
      <c r="O191" s="51" t="s">
        <v>430</v>
      </c>
      <c r="P191" s="5">
        <v>0</v>
      </c>
      <c r="Q191" s="51" t="s">
        <v>430</v>
      </c>
      <c r="R191" s="54">
        <v>-3.62E-3</v>
      </c>
      <c r="S191" s="54">
        <f t="shared" si="14"/>
        <v>-6.209601E-2</v>
      </c>
      <c r="T191" s="5">
        <f t="shared" si="18"/>
        <v>6.209601E-2</v>
      </c>
      <c r="U191" s="52">
        <v>100</v>
      </c>
      <c r="V191" s="66" t="s">
        <v>500</v>
      </c>
    </row>
    <row r="192" spans="1:22" ht="25.5" x14ac:dyDescent="0.25">
      <c r="A192" s="42" t="s">
        <v>93</v>
      </c>
      <c r="B192" s="28" t="s">
        <v>473</v>
      </c>
      <c r="C192" s="29" t="s">
        <v>474</v>
      </c>
      <c r="D192" s="5">
        <v>0</v>
      </c>
      <c r="E192" s="5">
        <v>0</v>
      </c>
      <c r="F192" s="5">
        <v>0</v>
      </c>
      <c r="G192" s="5">
        <f t="shared" si="15"/>
        <v>0</v>
      </c>
      <c r="H192" s="54">
        <f t="shared" si="16"/>
        <v>0</v>
      </c>
      <c r="I192" s="54">
        <f t="shared" si="17"/>
        <v>0.13158875</v>
      </c>
      <c r="J192" s="54">
        <v>0</v>
      </c>
      <c r="K192" s="54">
        <v>0</v>
      </c>
      <c r="L192" s="54">
        <v>0</v>
      </c>
      <c r="M192" s="54">
        <v>0.13158875</v>
      </c>
      <c r="N192" s="54">
        <v>0</v>
      </c>
      <c r="O192" s="51" t="s">
        <v>430</v>
      </c>
      <c r="P192" s="5">
        <v>0</v>
      </c>
      <c r="Q192" s="51" t="s">
        <v>430</v>
      </c>
      <c r="R192" s="54">
        <v>-7.6600000000000001E-3</v>
      </c>
      <c r="S192" s="54">
        <f t="shared" si="14"/>
        <v>-0.13158875</v>
      </c>
      <c r="T192" s="5">
        <f t="shared" si="18"/>
        <v>0.13158875</v>
      </c>
      <c r="U192" s="52">
        <v>100</v>
      </c>
      <c r="V192" s="66" t="s">
        <v>500</v>
      </c>
    </row>
    <row r="193" spans="1:22" ht="25.5" x14ac:dyDescent="0.25">
      <c r="A193" s="42" t="s">
        <v>93</v>
      </c>
      <c r="B193" s="28" t="s">
        <v>475</v>
      </c>
      <c r="C193" s="29" t="s">
        <v>476</v>
      </c>
      <c r="D193" s="5">
        <v>0</v>
      </c>
      <c r="E193" s="5">
        <v>0</v>
      </c>
      <c r="F193" s="5">
        <v>0</v>
      </c>
      <c r="G193" s="5">
        <f t="shared" si="15"/>
        <v>0</v>
      </c>
      <c r="H193" s="54">
        <f t="shared" si="16"/>
        <v>0</v>
      </c>
      <c r="I193" s="54">
        <f t="shared" si="17"/>
        <v>1.7432799999999998E-2</v>
      </c>
      <c r="J193" s="54">
        <v>0</v>
      </c>
      <c r="K193" s="54">
        <v>0</v>
      </c>
      <c r="L193" s="54">
        <v>0</v>
      </c>
      <c r="M193" s="54">
        <v>1.7432799999999998E-2</v>
      </c>
      <c r="N193" s="54">
        <v>0</v>
      </c>
      <c r="O193" s="51" t="s">
        <v>430</v>
      </c>
      <c r="P193" s="5">
        <v>0</v>
      </c>
      <c r="Q193" s="51" t="s">
        <v>430</v>
      </c>
      <c r="R193" s="54">
        <v>-1.0200000000000001E-3</v>
      </c>
      <c r="S193" s="54">
        <f t="shared" si="14"/>
        <v>-1.7432799999999998E-2</v>
      </c>
      <c r="T193" s="5">
        <f t="shared" si="18"/>
        <v>1.7432799999999998E-2</v>
      </c>
      <c r="U193" s="52">
        <v>100</v>
      </c>
      <c r="V193" s="66" t="s">
        <v>500</v>
      </c>
    </row>
    <row r="194" spans="1:22" ht="30" x14ac:dyDescent="0.25">
      <c r="A194" s="42" t="s">
        <v>93</v>
      </c>
      <c r="B194" s="28" t="s">
        <v>477</v>
      </c>
      <c r="C194" s="50" t="s">
        <v>478</v>
      </c>
      <c r="D194" s="5">
        <v>0</v>
      </c>
      <c r="E194" s="5">
        <v>0</v>
      </c>
      <c r="F194" s="5">
        <v>0</v>
      </c>
      <c r="G194" s="5">
        <f t="shared" si="15"/>
        <v>0</v>
      </c>
      <c r="H194" s="54">
        <f t="shared" si="16"/>
        <v>0</v>
      </c>
      <c r="I194" s="54">
        <f t="shared" si="17"/>
        <v>0.49637597999999999</v>
      </c>
      <c r="J194" s="54">
        <v>0</v>
      </c>
      <c r="K194" s="54">
        <v>0</v>
      </c>
      <c r="L194" s="54">
        <v>0</v>
      </c>
      <c r="M194" s="54">
        <v>0.49637597999999999</v>
      </c>
      <c r="N194" s="54">
        <v>0</v>
      </c>
      <c r="O194" s="51" t="s">
        <v>430</v>
      </c>
      <c r="P194" s="5">
        <v>0</v>
      </c>
      <c r="Q194" s="51" t="s">
        <v>430</v>
      </c>
      <c r="R194" s="54">
        <v>-2.8910000000000002E-2</v>
      </c>
      <c r="S194" s="54">
        <f t="shared" si="14"/>
        <v>-0.49637597999999999</v>
      </c>
      <c r="T194" s="5">
        <f t="shared" si="18"/>
        <v>0.49637597999999999</v>
      </c>
      <c r="U194" s="52">
        <v>100</v>
      </c>
      <c r="V194" s="66" t="s">
        <v>502</v>
      </c>
    </row>
    <row r="195" spans="1:22" s="59" customFormat="1" x14ac:dyDescent="0.25">
      <c r="A195" s="17" t="s">
        <v>104</v>
      </c>
      <c r="B195" s="18" t="s">
        <v>105</v>
      </c>
      <c r="C195" s="19" t="s">
        <v>51</v>
      </c>
      <c r="D195" s="55">
        <v>0</v>
      </c>
      <c r="E195" s="55">
        <v>0</v>
      </c>
      <c r="F195" s="55">
        <v>0</v>
      </c>
      <c r="G195" s="55">
        <f t="shared" si="15"/>
        <v>0</v>
      </c>
      <c r="H195" s="56">
        <f t="shared" si="16"/>
        <v>0</v>
      </c>
      <c r="I195" s="56">
        <f t="shared" si="17"/>
        <v>0</v>
      </c>
      <c r="J195" s="56">
        <v>0</v>
      </c>
      <c r="K195" s="56">
        <v>0</v>
      </c>
      <c r="L195" s="56">
        <v>0</v>
      </c>
      <c r="M195" s="56">
        <v>0</v>
      </c>
      <c r="N195" s="56">
        <v>0</v>
      </c>
      <c r="O195" s="57" t="s">
        <v>430</v>
      </c>
      <c r="P195" s="55">
        <v>0</v>
      </c>
      <c r="Q195" s="57" t="s">
        <v>430</v>
      </c>
      <c r="R195" s="56">
        <v>0</v>
      </c>
      <c r="S195" s="56">
        <f t="shared" si="14"/>
        <v>0</v>
      </c>
      <c r="T195" s="55">
        <f t="shared" si="18"/>
        <v>0</v>
      </c>
      <c r="U195" s="58">
        <v>0</v>
      </c>
      <c r="V195" s="55" t="s">
        <v>430</v>
      </c>
    </row>
    <row r="196" spans="1:22" s="59" customFormat="1" x14ac:dyDescent="0.25">
      <c r="A196" s="17" t="s">
        <v>30</v>
      </c>
      <c r="B196" s="18" t="s">
        <v>106</v>
      </c>
      <c r="C196" s="19" t="s">
        <v>51</v>
      </c>
      <c r="D196" s="55">
        <v>0</v>
      </c>
      <c r="E196" s="55">
        <v>0</v>
      </c>
      <c r="F196" s="55">
        <v>0</v>
      </c>
      <c r="G196" s="55">
        <f t="shared" si="15"/>
        <v>0</v>
      </c>
      <c r="H196" s="56">
        <f t="shared" si="16"/>
        <v>0</v>
      </c>
      <c r="I196" s="56">
        <f t="shared" si="17"/>
        <v>0</v>
      </c>
      <c r="J196" s="56">
        <v>0</v>
      </c>
      <c r="K196" s="56">
        <v>0</v>
      </c>
      <c r="L196" s="56">
        <v>0</v>
      </c>
      <c r="M196" s="56">
        <v>0</v>
      </c>
      <c r="N196" s="56">
        <v>0</v>
      </c>
      <c r="O196" s="57" t="s">
        <v>430</v>
      </c>
      <c r="P196" s="55">
        <v>0</v>
      </c>
      <c r="Q196" s="57" t="s">
        <v>430</v>
      </c>
      <c r="R196" s="56">
        <v>0</v>
      </c>
      <c r="S196" s="56">
        <f t="shared" si="14"/>
        <v>0</v>
      </c>
      <c r="T196" s="55">
        <f t="shared" si="18"/>
        <v>0</v>
      </c>
      <c r="U196" s="58">
        <v>0</v>
      </c>
      <c r="V196" s="55" t="s">
        <v>430</v>
      </c>
    </row>
    <row r="197" spans="1:22" s="59" customFormat="1" x14ac:dyDescent="0.25">
      <c r="A197" s="17" t="s">
        <v>31</v>
      </c>
      <c r="B197" s="18" t="s">
        <v>107</v>
      </c>
      <c r="C197" s="19" t="s">
        <v>51</v>
      </c>
      <c r="D197" s="55">
        <v>0</v>
      </c>
      <c r="E197" s="55">
        <v>0</v>
      </c>
      <c r="F197" s="55">
        <v>0</v>
      </c>
      <c r="G197" s="55">
        <f t="shared" si="15"/>
        <v>0</v>
      </c>
      <c r="H197" s="56">
        <f t="shared" si="16"/>
        <v>0</v>
      </c>
      <c r="I197" s="56">
        <f t="shared" si="17"/>
        <v>0</v>
      </c>
      <c r="J197" s="56">
        <v>0</v>
      </c>
      <c r="K197" s="56">
        <v>0</v>
      </c>
      <c r="L197" s="56">
        <v>0</v>
      </c>
      <c r="M197" s="56">
        <v>0</v>
      </c>
      <c r="N197" s="56">
        <v>0</v>
      </c>
      <c r="O197" s="57" t="s">
        <v>430</v>
      </c>
      <c r="P197" s="55">
        <v>0</v>
      </c>
      <c r="Q197" s="57" t="s">
        <v>430</v>
      </c>
      <c r="R197" s="56">
        <v>0</v>
      </c>
      <c r="S197" s="56">
        <f t="shared" si="14"/>
        <v>0</v>
      </c>
      <c r="T197" s="55">
        <f t="shared" si="18"/>
        <v>0</v>
      </c>
      <c r="U197" s="58">
        <v>0</v>
      </c>
      <c r="V197" s="55" t="s">
        <v>430</v>
      </c>
    </row>
    <row r="198" spans="1:22" s="59" customFormat="1" x14ac:dyDescent="0.25">
      <c r="A198" s="17" t="s">
        <v>32</v>
      </c>
      <c r="B198" s="18" t="s">
        <v>108</v>
      </c>
      <c r="C198" s="19" t="s">
        <v>51</v>
      </c>
      <c r="D198" s="55">
        <v>0</v>
      </c>
      <c r="E198" s="55">
        <v>0</v>
      </c>
      <c r="F198" s="55">
        <v>0</v>
      </c>
      <c r="G198" s="55">
        <f t="shared" si="15"/>
        <v>0</v>
      </c>
      <c r="H198" s="56">
        <f t="shared" si="16"/>
        <v>0</v>
      </c>
      <c r="I198" s="56">
        <f t="shared" si="17"/>
        <v>0</v>
      </c>
      <c r="J198" s="56">
        <v>0</v>
      </c>
      <c r="K198" s="56">
        <v>0</v>
      </c>
      <c r="L198" s="56">
        <v>0</v>
      </c>
      <c r="M198" s="56">
        <v>0</v>
      </c>
      <c r="N198" s="56">
        <v>0</v>
      </c>
      <c r="O198" s="57" t="s">
        <v>430</v>
      </c>
      <c r="P198" s="55">
        <v>0</v>
      </c>
      <c r="Q198" s="57" t="s">
        <v>430</v>
      </c>
      <c r="R198" s="56">
        <v>0</v>
      </c>
      <c r="S198" s="56">
        <f t="shared" si="14"/>
        <v>0</v>
      </c>
      <c r="T198" s="55">
        <f t="shared" si="18"/>
        <v>0</v>
      </c>
      <c r="U198" s="58">
        <v>0</v>
      </c>
      <c r="V198" s="55" t="s">
        <v>430</v>
      </c>
    </row>
    <row r="199" spans="1:22" s="59" customFormat="1" x14ac:dyDescent="0.25">
      <c r="A199" s="17" t="s">
        <v>33</v>
      </c>
      <c r="B199" s="18" t="s">
        <v>109</v>
      </c>
      <c r="C199" s="19" t="s">
        <v>51</v>
      </c>
      <c r="D199" s="55">
        <v>0</v>
      </c>
      <c r="E199" s="55">
        <v>0</v>
      </c>
      <c r="F199" s="55">
        <v>0</v>
      </c>
      <c r="G199" s="55">
        <f t="shared" si="15"/>
        <v>0</v>
      </c>
      <c r="H199" s="56">
        <f t="shared" si="16"/>
        <v>0</v>
      </c>
      <c r="I199" s="56">
        <f t="shared" si="17"/>
        <v>0</v>
      </c>
      <c r="J199" s="56">
        <v>0</v>
      </c>
      <c r="K199" s="56">
        <v>0</v>
      </c>
      <c r="L199" s="56">
        <v>0</v>
      </c>
      <c r="M199" s="56">
        <v>0</v>
      </c>
      <c r="N199" s="56">
        <v>0</v>
      </c>
      <c r="O199" s="57" t="s">
        <v>430</v>
      </c>
      <c r="P199" s="55">
        <v>0</v>
      </c>
      <c r="Q199" s="57" t="s">
        <v>430</v>
      </c>
      <c r="R199" s="56">
        <v>0</v>
      </c>
      <c r="S199" s="56">
        <f t="shared" si="14"/>
        <v>0</v>
      </c>
      <c r="T199" s="55">
        <f t="shared" si="18"/>
        <v>0</v>
      </c>
      <c r="U199" s="58">
        <v>0</v>
      </c>
      <c r="V199" s="55" t="s">
        <v>430</v>
      </c>
    </row>
    <row r="200" spans="1:22" s="59" customFormat="1" x14ac:dyDescent="0.25">
      <c r="A200" s="17" t="s">
        <v>34</v>
      </c>
      <c r="B200" s="18" t="s">
        <v>110</v>
      </c>
      <c r="C200" s="19" t="s">
        <v>51</v>
      </c>
      <c r="D200" s="55">
        <v>0</v>
      </c>
      <c r="E200" s="55">
        <v>0</v>
      </c>
      <c r="F200" s="55">
        <v>0</v>
      </c>
      <c r="G200" s="55">
        <f t="shared" si="15"/>
        <v>0</v>
      </c>
      <c r="H200" s="56">
        <f t="shared" si="16"/>
        <v>0</v>
      </c>
      <c r="I200" s="56">
        <f t="shared" si="17"/>
        <v>0</v>
      </c>
      <c r="J200" s="56">
        <v>0</v>
      </c>
      <c r="K200" s="56">
        <v>0</v>
      </c>
      <c r="L200" s="56">
        <v>0</v>
      </c>
      <c r="M200" s="56">
        <v>0</v>
      </c>
      <c r="N200" s="56">
        <v>0</v>
      </c>
      <c r="O200" s="57" t="s">
        <v>430</v>
      </c>
      <c r="P200" s="55">
        <v>0</v>
      </c>
      <c r="Q200" s="57" t="s">
        <v>430</v>
      </c>
      <c r="R200" s="56">
        <v>0</v>
      </c>
      <c r="S200" s="56">
        <f t="shared" si="14"/>
        <v>0</v>
      </c>
      <c r="T200" s="55">
        <f t="shared" si="18"/>
        <v>0</v>
      </c>
      <c r="U200" s="58">
        <v>0</v>
      </c>
      <c r="V200" s="55" t="s">
        <v>430</v>
      </c>
    </row>
    <row r="201" spans="1:22" s="59" customFormat="1" ht="25.5" x14ac:dyDescent="0.25">
      <c r="A201" s="17" t="s">
        <v>35</v>
      </c>
      <c r="B201" s="18" t="s">
        <v>111</v>
      </c>
      <c r="C201" s="19" t="s">
        <v>51</v>
      </c>
      <c r="D201" s="55">
        <v>0</v>
      </c>
      <c r="E201" s="55">
        <v>0</v>
      </c>
      <c r="F201" s="55">
        <v>0</v>
      </c>
      <c r="G201" s="55">
        <f t="shared" si="15"/>
        <v>0</v>
      </c>
      <c r="H201" s="56">
        <f t="shared" si="16"/>
        <v>0</v>
      </c>
      <c r="I201" s="56">
        <f t="shared" si="17"/>
        <v>0</v>
      </c>
      <c r="J201" s="56">
        <v>0</v>
      </c>
      <c r="K201" s="56">
        <v>0</v>
      </c>
      <c r="L201" s="56">
        <v>0</v>
      </c>
      <c r="M201" s="56">
        <v>0</v>
      </c>
      <c r="N201" s="56">
        <v>0</v>
      </c>
      <c r="O201" s="57" t="s">
        <v>430</v>
      </c>
      <c r="P201" s="55">
        <v>0</v>
      </c>
      <c r="Q201" s="57" t="s">
        <v>430</v>
      </c>
      <c r="R201" s="56">
        <v>0</v>
      </c>
      <c r="S201" s="56">
        <f t="shared" si="14"/>
        <v>0</v>
      </c>
      <c r="T201" s="55">
        <f t="shared" si="18"/>
        <v>0</v>
      </c>
      <c r="U201" s="58">
        <v>0</v>
      </c>
      <c r="V201" s="55" t="s">
        <v>430</v>
      </c>
    </row>
    <row r="202" spans="1:22" s="59" customFormat="1" ht="25.5" x14ac:dyDescent="0.25">
      <c r="A202" s="17" t="s">
        <v>36</v>
      </c>
      <c r="B202" s="18" t="s">
        <v>112</v>
      </c>
      <c r="C202" s="19" t="s">
        <v>51</v>
      </c>
      <c r="D202" s="55">
        <v>0</v>
      </c>
      <c r="E202" s="55">
        <v>0</v>
      </c>
      <c r="F202" s="55">
        <v>0</v>
      </c>
      <c r="G202" s="55">
        <f t="shared" si="15"/>
        <v>0</v>
      </c>
      <c r="H202" s="56">
        <f t="shared" si="16"/>
        <v>0</v>
      </c>
      <c r="I202" s="56">
        <f t="shared" si="17"/>
        <v>0</v>
      </c>
      <c r="J202" s="56">
        <v>0</v>
      </c>
      <c r="K202" s="56">
        <v>0</v>
      </c>
      <c r="L202" s="56">
        <v>0</v>
      </c>
      <c r="M202" s="56">
        <v>0</v>
      </c>
      <c r="N202" s="56">
        <v>0</v>
      </c>
      <c r="O202" s="57" t="s">
        <v>430</v>
      </c>
      <c r="P202" s="55">
        <v>0</v>
      </c>
      <c r="Q202" s="57" t="s">
        <v>430</v>
      </c>
      <c r="R202" s="56">
        <v>0</v>
      </c>
      <c r="S202" s="56">
        <f t="shared" si="14"/>
        <v>0</v>
      </c>
      <c r="T202" s="55">
        <f t="shared" si="18"/>
        <v>0</v>
      </c>
      <c r="U202" s="58">
        <v>0</v>
      </c>
      <c r="V202" s="55" t="s">
        <v>430</v>
      </c>
    </row>
    <row r="203" spans="1:22" s="59" customFormat="1" ht="25.5" x14ac:dyDescent="0.25">
      <c r="A203" s="17" t="s">
        <v>37</v>
      </c>
      <c r="B203" s="18" t="s">
        <v>113</v>
      </c>
      <c r="C203" s="19" t="s">
        <v>51</v>
      </c>
      <c r="D203" s="55">
        <v>0</v>
      </c>
      <c r="E203" s="55">
        <v>0</v>
      </c>
      <c r="F203" s="55">
        <v>0</v>
      </c>
      <c r="G203" s="55">
        <f t="shared" si="15"/>
        <v>0</v>
      </c>
      <c r="H203" s="56">
        <f t="shared" si="16"/>
        <v>0</v>
      </c>
      <c r="I203" s="56">
        <f t="shared" si="17"/>
        <v>0</v>
      </c>
      <c r="J203" s="56">
        <v>0</v>
      </c>
      <c r="K203" s="56">
        <v>0</v>
      </c>
      <c r="L203" s="56">
        <v>0</v>
      </c>
      <c r="M203" s="56">
        <v>0</v>
      </c>
      <c r="N203" s="56">
        <v>0</v>
      </c>
      <c r="O203" s="57" t="s">
        <v>430</v>
      </c>
      <c r="P203" s="55">
        <v>0</v>
      </c>
      <c r="Q203" s="57" t="s">
        <v>430</v>
      </c>
      <c r="R203" s="56">
        <v>0</v>
      </c>
      <c r="S203" s="56">
        <f t="shared" si="14"/>
        <v>0</v>
      </c>
      <c r="T203" s="55">
        <f t="shared" si="18"/>
        <v>0</v>
      </c>
      <c r="U203" s="58">
        <v>0</v>
      </c>
      <c r="V203" s="55" t="s">
        <v>430</v>
      </c>
    </row>
    <row r="204" spans="1:22" s="59" customFormat="1" ht="25.5" x14ac:dyDescent="0.25">
      <c r="A204" s="17" t="s">
        <v>114</v>
      </c>
      <c r="B204" s="18" t="s">
        <v>115</v>
      </c>
      <c r="C204" s="19" t="s">
        <v>51</v>
      </c>
      <c r="D204" s="55">
        <v>0</v>
      </c>
      <c r="E204" s="55">
        <v>0</v>
      </c>
      <c r="F204" s="55">
        <v>0</v>
      </c>
      <c r="G204" s="55">
        <f t="shared" si="15"/>
        <v>0</v>
      </c>
      <c r="H204" s="56">
        <f t="shared" si="16"/>
        <v>0</v>
      </c>
      <c r="I204" s="56">
        <f t="shared" si="17"/>
        <v>0</v>
      </c>
      <c r="J204" s="56">
        <v>0</v>
      </c>
      <c r="K204" s="56">
        <v>0</v>
      </c>
      <c r="L204" s="56">
        <v>0</v>
      </c>
      <c r="M204" s="56">
        <v>0</v>
      </c>
      <c r="N204" s="56">
        <v>0</v>
      </c>
      <c r="O204" s="57" t="s">
        <v>430</v>
      </c>
      <c r="P204" s="55">
        <v>0</v>
      </c>
      <c r="Q204" s="57" t="s">
        <v>430</v>
      </c>
      <c r="R204" s="56">
        <v>0</v>
      </c>
      <c r="S204" s="56">
        <f t="shared" si="14"/>
        <v>0</v>
      </c>
      <c r="T204" s="55">
        <f t="shared" si="18"/>
        <v>0</v>
      </c>
      <c r="U204" s="58">
        <v>0</v>
      </c>
      <c r="V204" s="55" t="s">
        <v>430</v>
      </c>
    </row>
    <row r="205" spans="1:22" s="59" customFormat="1" ht="25.5" x14ac:dyDescent="0.25">
      <c r="A205" s="17" t="s">
        <v>116</v>
      </c>
      <c r="B205" s="18" t="s">
        <v>117</v>
      </c>
      <c r="C205" s="19" t="s">
        <v>51</v>
      </c>
      <c r="D205" s="55">
        <f>D206+D207</f>
        <v>6.0453120000000006E-2</v>
      </c>
      <c r="E205" s="55">
        <v>0</v>
      </c>
      <c r="F205" s="55">
        <f>F206+F207</f>
        <v>6.0453120000000006E-2</v>
      </c>
      <c r="G205" s="55">
        <f t="shared" si="15"/>
        <v>1.038</v>
      </c>
      <c r="H205" s="56">
        <f t="shared" si="16"/>
        <v>1.038</v>
      </c>
      <c r="I205" s="56">
        <f t="shared" si="17"/>
        <v>0</v>
      </c>
      <c r="J205" s="56">
        <v>0</v>
      </c>
      <c r="K205" s="56">
        <v>0</v>
      </c>
      <c r="L205" s="56">
        <v>1.038</v>
      </c>
      <c r="M205" s="56">
        <v>0</v>
      </c>
      <c r="N205" s="56">
        <v>0</v>
      </c>
      <c r="O205" s="57" t="s">
        <v>430</v>
      </c>
      <c r="P205" s="55">
        <v>0</v>
      </c>
      <c r="Q205" s="57" t="s">
        <v>430</v>
      </c>
      <c r="R205" s="56">
        <v>6.0449999999999997E-2</v>
      </c>
      <c r="S205" s="56">
        <f t="shared" si="14"/>
        <v>1.038</v>
      </c>
      <c r="T205" s="55">
        <f t="shared" si="18"/>
        <v>-1.038</v>
      </c>
      <c r="U205" s="58">
        <f t="shared" si="19"/>
        <v>-100</v>
      </c>
      <c r="V205" s="55" t="s">
        <v>430</v>
      </c>
    </row>
    <row r="206" spans="1:22" s="59" customFormat="1" ht="21" customHeight="1" x14ac:dyDescent="0.25">
      <c r="A206" s="17" t="s">
        <v>118</v>
      </c>
      <c r="B206" s="18" t="s">
        <v>119</v>
      </c>
      <c r="C206" s="19" t="s">
        <v>51</v>
      </c>
      <c r="D206" s="55">
        <v>0</v>
      </c>
      <c r="E206" s="55">
        <v>0</v>
      </c>
      <c r="F206" s="55">
        <v>0</v>
      </c>
      <c r="G206" s="55">
        <f t="shared" si="15"/>
        <v>0</v>
      </c>
      <c r="H206" s="56">
        <f t="shared" si="16"/>
        <v>0</v>
      </c>
      <c r="I206" s="56">
        <f t="shared" si="17"/>
        <v>0</v>
      </c>
      <c r="J206" s="56">
        <v>0</v>
      </c>
      <c r="K206" s="56">
        <v>0</v>
      </c>
      <c r="L206" s="56">
        <v>0</v>
      </c>
      <c r="M206" s="56">
        <v>0</v>
      </c>
      <c r="N206" s="56">
        <v>0</v>
      </c>
      <c r="O206" s="57" t="s">
        <v>430</v>
      </c>
      <c r="P206" s="55">
        <v>0</v>
      </c>
      <c r="Q206" s="57" t="s">
        <v>430</v>
      </c>
      <c r="R206" s="56">
        <v>0</v>
      </c>
      <c r="S206" s="56">
        <f t="shared" si="14"/>
        <v>0</v>
      </c>
      <c r="T206" s="55">
        <f t="shared" si="18"/>
        <v>0</v>
      </c>
      <c r="U206" s="58">
        <v>0</v>
      </c>
      <c r="V206" s="55" t="s">
        <v>430</v>
      </c>
    </row>
    <row r="207" spans="1:22" s="59" customFormat="1" ht="24.75" customHeight="1" x14ac:dyDescent="0.25">
      <c r="A207" s="17" t="s">
        <v>120</v>
      </c>
      <c r="B207" s="18" t="s">
        <v>121</v>
      </c>
      <c r="C207" s="19" t="s">
        <v>51</v>
      </c>
      <c r="D207" s="55">
        <f>D208+D209</f>
        <v>6.0453120000000006E-2</v>
      </c>
      <c r="E207" s="55">
        <v>0</v>
      </c>
      <c r="F207" s="55">
        <f>F208+F209</f>
        <v>6.0453120000000006E-2</v>
      </c>
      <c r="G207" s="55">
        <f t="shared" si="15"/>
        <v>1.038</v>
      </c>
      <c r="H207" s="56">
        <f t="shared" si="16"/>
        <v>1.038</v>
      </c>
      <c r="I207" s="56">
        <f t="shared" si="17"/>
        <v>0</v>
      </c>
      <c r="J207" s="56">
        <v>0</v>
      </c>
      <c r="K207" s="56">
        <v>0</v>
      </c>
      <c r="L207" s="56">
        <v>1.038</v>
      </c>
      <c r="M207" s="56">
        <v>0</v>
      </c>
      <c r="N207" s="56">
        <v>0</v>
      </c>
      <c r="O207" s="57" t="s">
        <v>430</v>
      </c>
      <c r="P207" s="55">
        <v>0</v>
      </c>
      <c r="Q207" s="57" t="s">
        <v>430</v>
      </c>
      <c r="R207" s="56">
        <v>6.0449999999999997E-2</v>
      </c>
      <c r="S207" s="56">
        <f t="shared" si="14"/>
        <v>1.038</v>
      </c>
      <c r="T207" s="55">
        <f t="shared" si="18"/>
        <v>-1.038</v>
      </c>
      <c r="U207" s="58">
        <f t="shared" si="19"/>
        <v>-100</v>
      </c>
      <c r="V207" s="55" t="s">
        <v>430</v>
      </c>
    </row>
    <row r="208" spans="1:22" ht="21.75" customHeight="1" x14ac:dyDescent="0.25">
      <c r="A208" s="20" t="s">
        <v>120</v>
      </c>
      <c r="B208" s="21" t="s">
        <v>374</v>
      </c>
      <c r="C208" s="22" t="s">
        <v>375</v>
      </c>
      <c r="D208" s="5">
        <v>6.0453120000000006E-2</v>
      </c>
      <c r="E208" s="5">
        <v>0</v>
      </c>
      <c r="F208" s="5">
        <v>6.0453120000000006E-2</v>
      </c>
      <c r="G208" s="5">
        <f t="shared" si="15"/>
        <v>1.038</v>
      </c>
      <c r="H208" s="54">
        <f t="shared" si="16"/>
        <v>1.038</v>
      </c>
      <c r="I208" s="54">
        <f t="shared" si="17"/>
        <v>0</v>
      </c>
      <c r="J208" s="54">
        <v>0</v>
      </c>
      <c r="K208" s="54">
        <v>0</v>
      </c>
      <c r="L208" s="54">
        <v>1.038</v>
      </c>
      <c r="M208" s="54">
        <v>0</v>
      </c>
      <c r="N208" s="54">
        <v>0</v>
      </c>
      <c r="O208" s="51" t="s">
        <v>430</v>
      </c>
      <c r="P208" s="5">
        <v>0</v>
      </c>
      <c r="Q208" s="51" t="s">
        <v>430</v>
      </c>
      <c r="R208" s="56">
        <v>6.0449999999999997E-2</v>
      </c>
      <c r="S208" s="54">
        <f t="shared" si="14"/>
        <v>1.038</v>
      </c>
      <c r="T208" s="5">
        <f t="shared" si="18"/>
        <v>-1.038</v>
      </c>
      <c r="U208" s="52">
        <f t="shared" si="19"/>
        <v>-100</v>
      </c>
      <c r="V208" s="5" t="s">
        <v>508</v>
      </c>
    </row>
    <row r="209" spans="1:22" ht="21.75" customHeight="1" x14ac:dyDescent="0.25">
      <c r="A209" s="20" t="s">
        <v>120</v>
      </c>
      <c r="B209" s="21" t="s">
        <v>122</v>
      </c>
      <c r="C209" s="22" t="s">
        <v>123</v>
      </c>
      <c r="D209" s="5">
        <v>0</v>
      </c>
      <c r="E209" s="5">
        <v>0</v>
      </c>
      <c r="F209" s="5">
        <v>0</v>
      </c>
      <c r="G209" s="5">
        <f t="shared" si="15"/>
        <v>0</v>
      </c>
      <c r="H209" s="54">
        <f t="shared" si="16"/>
        <v>0</v>
      </c>
      <c r="I209" s="54">
        <f t="shared" si="17"/>
        <v>0</v>
      </c>
      <c r="J209" s="54"/>
      <c r="K209" s="54">
        <v>0</v>
      </c>
      <c r="L209" s="54"/>
      <c r="M209" s="54">
        <v>0</v>
      </c>
      <c r="N209" s="54"/>
      <c r="O209" s="51" t="s">
        <v>430</v>
      </c>
      <c r="P209" s="5">
        <v>0</v>
      </c>
      <c r="Q209" s="51" t="s">
        <v>430</v>
      </c>
      <c r="R209" s="56">
        <v>0</v>
      </c>
      <c r="S209" s="54">
        <f t="shared" ref="S209:S253" si="20">G209-I209</f>
        <v>0</v>
      </c>
      <c r="T209" s="5">
        <f t="shared" si="18"/>
        <v>0</v>
      </c>
      <c r="U209" s="52">
        <v>0</v>
      </c>
      <c r="V209" s="66" t="s">
        <v>430</v>
      </c>
    </row>
    <row r="210" spans="1:22" s="59" customFormat="1" ht="25.5" x14ac:dyDescent="0.25">
      <c r="A210" s="17" t="s">
        <v>38</v>
      </c>
      <c r="B210" s="18" t="s">
        <v>124</v>
      </c>
      <c r="C210" s="19" t="s">
        <v>51</v>
      </c>
      <c r="D210" s="55">
        <v>0</v>
      </c>
      <c r="E210" s="55">
        <v>0</v>
      </c>
      <c r="F210" s="55">
        <v>0</v>
      </c>
      <c r="G210" s="55">
        <f t="shared" ref="G210:G252" si="21">H210</f>
        <v>0</v>
      </c>
      <c r="H210" s="56">
        <f t="shared" ref="H210:H253" si="22">J210+L210+N210+P210</f>
        <v>0</v>
      </c>
      <c r="I210" s="56">
        <f t="shared" ref="I210:I253" si="23">K210+M210</f>
        <v>0</v>
      </c>
      <c r="J210" s="56">
        <v>0</v>
      </c>
      <c r="K210" s="56">
        <v>0</v>
      </c>
      <c r="L210" s="56">
        <v>0</v>
      </c>
      <c r="M210" s="56">
        <v>0</v>
      </c>
      <c r="N210" s="56">
        <v>0</v>
      </c>
      <c r="O210" s="57" t="s">
        <v>430</v>
      </c>
      <c r="P210" s="55">
        <v>0</v>
      </c>
      <c r="Q210" s="57" t="s">
        <v>430</v>
      </c>
      <c r="R210" s="56">
        <v>0</v>
      </c>
      <c r="S210" s="56">
        <f t="shared" si="20"/>
        <v>0</v>
      </c>
      <c r="T210" s="55">
        <f t="shared" ref="T210:T253" si="24">(K210+M210)-(J210+L210)</f>
        <v>0</v>
      </c>
      <c r="U210" s="58">
        <v>0</v>
      </c>
      <c r="V210" s="55" t="s">
        <v>430</v>
      </c>
    </row>
    <row r="211" spans="1:22" s="59" customFormat="1" ht="25.5" x14ac:dyDescent="0.25">
      <c r="A211" s="17" t="s">
        <v>125</v>
      </c>
      <c r="B211" s="18" t="s">
        <v>126</v>
      </c>
      <c r="C211" s="19" t="s">
        <v>51</v>
      </c>
      <c r="D211" s="55">
        <v>0</v>
      </c>
      <c r="E211" s="55">
        <v>0</v>
      </c>
      <c r="F211" s="55">
        <v>0</v>
      </c>
      <c r="G211" s="55">
        <f t="shared" si="21"/>
        <v>0</v>
      </c>
      <c r="H211" s="56">
        <f t="shared" si="22"/>
        <v>0</v>
      </c>
      <c r="I211" s="56">
        <f t="shared" si="23"/>
        <v>0</v>
      </c>
      <c r="J211" s="56">
        <v>0</v>
      </c>
      <c r="K211" s="56">
        <v>0</v>
      </c>
      <c r="L211" s="56">
        <v>0</v>
      </c>
      <c r="M211" s="56">
        <v>0</v>
      </c>
      <c r="N211" s="56">
        <v>0</v>
      </c>
      <c r="O211" s="57" t="s">
        <v>430</v>
      </c>
      <c r="P211" s="55">
        <v>0</v>
      </c>
      <c r="Q211" s="57" t="s">
        <v>430</v>
      </c>
      <c r="R211" s="56">
        <v>0</v>
      </c>
      <c r="S211" s="56">
        <f t="shared" si="20"/>
        <v>0</v>
      </c>
      <c r="T211" s="55">
        <f t="shared" si="24"/>
        <v>0</v>
      </c>
      <c r="U211" s="58">
        <v>0</v>
      </c>
      <c r="V211" s="55" t="s">
        <v>430</v>
      </c>
    </row>
    <row r="212" spans="1:22" s="59" customFormat="1" ht="25.5" x14ac:dyDescent="0.25">
      <c r="A212" s="17" t="s">
        <v>127</v>
      </c>
      <c r="B212" s="18" t="s">
        <v>128</v>
      </c>
      <c r="C212" s="19" t="s">
        <v>51</v>
      </c>
      <c r="D212" s="55">
        <v>0</v>
      </c>
      <c r="E212" s="55">
        <v>0</v>
      </c>
      <c r="F212" s="55">
        <v>0</v>
      </c>
      <c r="G212" s="55">
        <f t="shared" si="21"/>
        <v>0</v>
      </c>
      <c r="H212" s="56">
        <f t="shared" si="22"/>
        <v>0</v>
      </c>
      <c r="I212" s="56">
        <f t="shared" si="23"/>
        <v>0</v>
      </c>
      <c r="J212" s="56">
        <v>0</v>
      </c>
      <c r="K212" s="56">
        <v>0</v>
      </c>
      <c r="L212" s="56">
        <v>0</v>
      </c>
      <c r="M212" s="56">
        <v>0</v>
      </c>
      <c r="N212" s="56">
        <v>0</v>
      </c>
      <c r="O212" s="57" t="s">
        <v>430</v>
      </c>
      <c r="P212" s="55">
        <v>0</v>
      </c>
      <c r="Q212" s="57" t="s">
        <v>430</v>
      </c>
      <c r="R212" s="56">
        <v>0</v>
      </c>
      <c r="S212" s="56">
        <f t="shared" si="20"/>
        <v>0</v>
      </c>
      <c r="T212" s="55">
        <f t="shared" si="24"/>
        <v>0</v>
      </c>
      <c r="U212" s="58">
        <v>0</v>
      </c>
      <c r="V212" s="55" t="s">
        <v>430</v>
      </c>
    </row>
    <row r="213" spans="1:22" s="59" customFormat="1" x14ac:dyDescent="0.25">
      <c r="A213" s="17" t="s">
        <v>39</v>
      </c>
      <c r="B213" s="18" t="s">
        <v>129</v>
      </c>
      <c r="C213" s="19" t="s">
        <v>51</v>
      </c>
      <c r="D213" s="55">
        <f>SUM(D214:D247)</f>
        <v>4.5285966470970918</v>
      </c>
      <c r="E213" s="55">
        <v>0</v>
      </c>
      <c r="F213" s="55">
        <f>SUM(F214:F247)</f>
        <v>4.5285966470970918</v>
      </c>
      <c r="G213" s="55">
        <f t="shared" si="21"/>
        <v>77.757497374606601</v>
      </c>
      <c r="H213" s="56">
        <f t="shared" si="22"/>
        <v>77.757497374606601</v>
      </c>
      <c r="I213" s="56">
        <f t="shared" si="23"/>
        <v>14.533015930000001</v>
      </c>
      <c r="J213" s="56">
        <v>1.4045905332500006</v>
      </c>
      <c r="K213" s="56">
        <v>2.8492510099999997</v>
      </c>
      <c r="L213" s="56">
        <v>28.706010855216647</v>
      </c>
      <c r="M213" s="56">
        <v>11.683764920000002</v>
      </c>
      <c r="N213" s="56">
        <v>31.073149660843313</v>
      </c>
      <c r="O213" s="57" t="s">
        <v>430</v>
      </c>
      <c r="P213" s="55">
        <v>16.573746325296646</v>
      </c>
      <c r="Q213" s="57" t="s">
        <v>430</v>
      </c>
      <c r="R213" s="56">
        <f>SUM(R214:R247)</f>
        <v>3.6013100000000007</v>
      </c>
      <c r="S213" s="56">
        <f t="shared" si="20"/>
        <v>63.224481444606596</v>
      </c>
      <c r="T213" s="55">
        <f t="shared" si="24"/>
        <v>-15.577585458466647</v>
      </c>
      <c r="U213" s="58">
        <f t="shared" ref="U213:U252" si="25">(K213+M213)/(J213+L213)*100-100</f>
        <v>-51.734554409907517</v>
      </c>
      <c r="V213" s="55" t="s">
        <v>430</v>
      </c>
    </row>
    <row r="214" spans="1:22" ht="25.5" x14ac:dyDescent="0.25">
      <c r="A214" s="43" t="s">
        <v>39</v>
      </c>
      <c r="B214" s="44" t="s">
        <v>376</v>
      </c>
      <c r="C214" s="45" t="s">
        <v>377</v>
      </c>
      <c r="D214" s="5">
        <v>0.71864658114995195</v>
      </c>
      <c r="E214" s="5">
        <v>0</v>
      </c>
      <c r="F214" s="5">
        <v>0.71864658114995195</v>
      </c>
      <c r="G214" s="5">
        <f t="shared" si="21"/>
        <v>12.339398714799998</v>
      </c>
      <c r="H214" s="54">
        <f t="shared" si="22"/>
        <v>12.339398714799998</v>
      </c>
      <c r="I214" s="54">
        <f t="shared" si="23"/>
        <v>0.43004226000000001</v>
      </c>
      <c r="J214" s="54">
        <v>0</v>
      </c>
      <c r="K214" s="54">
        <v>0</v>
      </c>
      <c r="L214" s="54">
        <v>4.1131329049333329</v>
      </c>
      <c r="M214" s="54">
        <v>0.43004226000000001</v>
      </c>
      <c r="N214" s="54">
        <v>4.1131329049333329</v>
      </c>
      <c r="O214" s="51" t="s">
        <v>430</v>
      </c>
      <c r="P214" s="5">
        <v>4.1131329049333329</v>
      </c>
      <c r="Q214" s="51" t="s">
        <v>430</v>
      </c>
      <c r="R214" s="54">
        <v>0.69360999999999995</v>
      </c>
      <c r="S214" s="54">
        <f t="shared" si="20"/>
        <v>11.909356454799997</v>
      </c>
      <c r="T214" s="5">
        <f t="shared" si="24"/>
        <v>-3.6830906449333329</v>
      </c>
      <c r="U214" s="52">
        <f t="shared" si="25"/>
        <v>-89.544654404816271</v>
      </c>
      <c r="V214" s="5" t="s">
        <v>508</v>
      </c>
    </row>
    <row r="215" spans="1:22" ht="25.5" x14ac:dyDescent="0.25">
      <c r="A215" s="43" t="s">
        <v>39</v>
      </c>
      <c r="B215" s="44" t="s">
        <v>378</v>
      </c>
      <c r="C215" s="45" t="s">
        <v>379</v>
      </c>
      <c r="D215" s="5">
        <v>1.06539812288</v>
      </c>
      <c r="E215" s="5">
        <v>0</v>
      </c>
      <c r="F215" s="5">
        <v>1.06539812288</v>
      </c>
      <c r="G215" s="5">
        <f t="shared" si="21"/>
        <v>18.293236999999998</v>
      </c>
      <c r="H215" s="54">
        <f t="shared" si="22"/>
        <v>18.293236999999998</v>
      </c>
      <c r="I215" s="54">
        <f t="shared" si="23"/>
        <v>0</v>
      </c>
      <c r="J215" s="54">
        <v>0</v>
      </c>
      <c r="K215" s="54">
        <v>0</v>
      </c>
      <c r="L215" s="54">
        <v>6.0977456666666656</v>
      </c>
      <c r="M215" s="54">
        <v>0</v>
      </c>
      <c r="N215" s="54">
        <v>6.0977456666666665</v>
      </c>
      <c r="O215" s="51" t="s">
        <v>430</v>
      </c>
      <c r="P215" s="5">
        <v>6.0977456666666665</v>
      </c>
      <c r="Q215" s="51" t="s">
        <v>430</v>
      </c>
      <c r="R215" s="54">
        <v>1.06542</v>
      </c>
      <c r="S215" s="54">
        <f t="shared" si="20"/>
        <v>18.293236999999998</v>
      </c>
      <c r="T215" s="5">
        <f t="shared" si="24"/>
        <v>-6.0977456666666656</v>
      </c>
      <c r="U215" s="52">
        <f t="shared" si="25"/>
        <v>-100</v>
      </c>
      <c r="V215" s="5" t="s">
        <v>508</v>
      </c>
    </row>
    <row r="216" spans="1:22" ht="25.5" x14ac:dyDescent="0.25">
      <c r="A216" s="20" t="s">
        <v>39</v>
      </c>
      <c r="B216" s="46" t="s">
        <v>380</v>
      </c>
      <c r="C216" s="38" t="s">
        <v>381</v>
      </c>
      <c r="D216" s="5">
        <v>0.13923698618152963</v>
      </c>
      <c r="E216" s="5">
        <v>0</v>
      </c>
      <c r="F216" s="5">
        <v>0.13923698618152963</v>
      </c>
      <c r="G216" s="5">
        <f t="shared" si="21"/>
        <v>2.3907449550400002</v>
      </c>
      <c r="H216" s="54">
        <f t="shared" si="22"/>
        <v>2.3907449550400002</v>
      </c>
      <c r="I216" s="54">
        <f t="shared" si="23"/>
        <v>8.0000000000000002E-3</v>
      </c>
      <c r="J216" s="54">
        <v>0.21480178240000003</v>
      </c>
      <c r="K216" s="54">
        <v>0</v>
      </c>
      <c r="L216" s="54">
        <v>0</v>
      </c>
      <c r="M216" s="54">
        <v>8.0000000000000002E-3</v>
      </c>
      <c r="N216" s="54">
        <v>0</v>
      </c>
      <c r="O216" s="51" t="s">
        <v>430</v>
      </c>
      <c r="P216" s="5">
        <v>2.1759431726400003</v>
      </c>
      <c r="Q216" s="51" t="s">
        <v>430</v>
      </c>
      <c r="R216" s="54">
        <v>0.13877</v>
      </c>
      <c r="S216" s="54">
        <f t="shared" si="20"/>
        <v>2.3827449550400002</v>
      </c>
      <c r="T216" s="5">
        <f t="shared" si="24"/>
        <v>-0.20680178240000002</v>
      </c>
      <c r="U216" s="52">
        <f t="shared" si="25"/>
        <v>-96.275636118743861</v>
      </c>
      <c r="V216" s="5" t="s">
        <v>508</v>
      </c>
    </row>
    <row r="217" spans="1:22" ht="25.5" x14ac:dyDescent="0.25">
      <c r="A217" s="20" t="s">
        <v>39</v>
      </c>
      <c r="B217" s="46" t="s">
        <v>382</v>
      </c>
      <c r="C217" s="38" t="s">
        <v>383</v>
      </c>
      <c r="D217" s="5">
        <v>0.31890779345151998</v>
      </c>
      <c r="E217" s="5">
        <v>0</v>
      </c>
      <c r="F217" s="5">
        <v>0.31890779345151998</v>
      </c>
      <c r="G217" s="5">
        <f t="shared" si="21"/>
        <v>5.4757519479999992</v>
      </c>
      <c r="H217" s="54">
        <f t="shared" si="22"/>
        <v>5.4757519479999992</v>
      </c>
      <c r="I217" s="54">
        <f t="shared" si="23"/>
        <v>8.0000000000000002E-3</v>
      </c>
      <c r="J217" s="54">
        <v>0.63431872</v>
      </c>
      <c r="K217" s="54">
        <v>0</v>
      </c>
      <c r="L217" s="54">
        <v>0</v>
      </c>
      <c r="M217" s="54">
        <v>8.0000000000000002E-3</v>
      </c>
      <c r="N217" s="54">
        <v>4.8414332279999996</v>
      </c>
      <c r="O217" s="51" t="s">
        <v>430</v>
      </c>
      <c r="P217" s="5">
        <v>0</v>
      </c>
      <c r="Q217" s="51" t="s">
        <v>430</v>
      </c>
      <c r="R217" s="54">
        <v>0.31845000000000001</v>
      </c>
      <c r="S217" s="54">
        <f t="shared" si="20"/>
        <v>5.4677519479999992</v>
      </c>
      <c r="T217" s="5">
        <f t="shared" si="24"/>
        <v>-0.62631872</v>
      </c>
      <c r="U217" s="52">
        <f t="shared" si="25"/>
        <v>-98.738804366360185</v>
      </c>
      <c r="V217" s="5" t="s">
        <v>508</v>
      </c>
    </row>
    <row r="218" spans="1:22" x14ac:dyDescent="0.25">
      <c r="A218" s="20" t="s">
        <v>39</v>
      </c>
      <c r="B218" s="24" t="s">
        <v>384</v>
      </c>
      <c r="C218" s="38" t="s">
        <v>385</v>
      </c>
      <c r="D218" s="5">
        <v>0.97679431903872005</v>
      </c>
      <c r="E218" s="5">
        <v>0</v>
      </c>
      <c r="F218" s="5">
        <v>0.97679431903872005</v>
      </c>
      <c r="G218" s="5">
        <f t="shared" si="21"/>
        <v>16.771880478000003</v>
      </c>
      <c r="H218" s="54">
        <f t="shared" si="22"/>
        <v>16.771880478000003</v>
      </c>
      <c r="I218" s="54">
        <f t="shared" si="23"/>
        <v>0.90425</v>
      </c>
      <c r="J218" s="54">
        <v>0</v>
      </c>
      <c r="K218" s="54">
        <v>0</v>
      </c>
      <c r="L218" s="54">
        <v>16.771880478000003</v>
      </c>
      <c r="M218" s="54">
        <v>0.90425</v>
      </c>
      <c r="N218" s="54">
        <v>0</v>
      </c>
      <c r="O218" s="51" t="s">
        <v>430</v>
      </c>
      <c r="P218" s="5">
        <v>0</v>
      </c>
      <c r="Q218" s="51" t="s">
        <v>430</v>
      </c>
      <c r="R218" s="54">
        <v>0.92415000000000003</v>
      </c>
      <c r="S218" s="54">
        <f t="shared" si="20"/>
        <v>15.867630478000004</v>
      </c>
      <c r="T218" s="5">
        <f t="shared" si="24"/>
        <v>-15.867630478000004</v>
      </c>
      <c r="U218" s="52">
        <f t="shared" si="25"/>
        <v>-94.608535392402047</v>
      </c>
      <c r="V218" s="5" t="s">
        <v>508</v>
      </c>
    </row>
    <row r="219" spans="1:22" x14ac:dyDescent="0.25">
      <c r="A219" s="20" t="s">
        <v>39</v>
      </c>
      <c r="B219" s="24" t="s">
        <v>479</v>
      </c>
      <c r="C219" s="38" t="s">
        <v>386</v>
      </c>
      <c r="D219" s="5">
        <v>0.72273793428384625</v>
      </c>
      <c r="E219" s="5">
        <v>0</v>
      </c>
      <c r="F219" s="5">
        <v>0.72273793428384625</v>
      </c>
      <c r="G219" s="5">
        <f t="shared" si="21"/>
        <v>12.409648596906667</v>
      </c>
      <c r="H219" s="54">
        <f t="shared" si="22"/>
        <v>12.409648596906667</v>
      </c>
      <c r="I219" s="54">
        <f t="shared" si="23"/>
        <v>7.2125744899999997</v>
      </c>
      <c r="J219" s="54">
        <v>0</v>
      </c>
      <c r="K219" s="54">
        <v>0</v>
      </c>
      <c r="L219" s="54">
        <v>0</v>
      </c>
      <c r="M219" s="54">
        <v>7.2125744899999997</v>
      </c>
      <c r="N219" s="54">
        <v>12.409648596906667</v>
      </c>
      <c r="O219" s="51" t="s">
        <v>430</v>
      </c>
      <c r="P219" s="5">
        <v>0</v>
      </c>
      <c r="Q219" s="51" t="s">
        <v>430</v>
      </c>
      <c r="R219" s="54">
        <v>0.30268</v>
      </c>
      <c r="S219" s="54">
        <f t="shared" si="20"/>
        <v>5.1970741069066673</v>
      </c>
      <c r="T219" s="5">
        <f t="shared" si="24"/>
        <v>7.2125744899999997</v>
      </c>
      <c r="U219" s="52">
        <v>100</v>
      </c>
      <c r="V219" s="5" t="s">
        <v>506</v>
      </c>
    </row>
    <row r="220" spans="1:22" x14ac:dyDescent="0.25">
      <c r="A220" s="20" t="s">
        <v>39</v>
      </c>
      <c r="B220" s="24" t="s">
        <v>387</v>
      </c>
      <c r="C220" s="38" t="s">
        <v>388</v>
      </c>
      <c r="D220" s="5">
        <v>7.6786498558515201E-2</v>
      </c>
      <c r="E220" s="5">
        <v>0</v>
      </c>
      <c r="F220" s="5">
        <v>7.6786498558515201E-2</v>
      </c>
      <c r="G220" s="5">
        <f t="shared" si="21"/>
        <v>1.31844949448</v>
      </c>
      <c r="H220" s="54">
        <f t="shared" si="22"/>
        <v>1.31844949448</v>
      </c>
      <c r="I220" s="54">
        <f t="shared" si="23"/>
        <v>5.6003999999999998E-2</v>
      </c>
      <c r="J220" s="54">
        <v>4.9745629999999999E-2</v>
      </c>
      <c r="K220" s="54">
        <v>0</v>
      </c>
      <c r="L220" s="54">
        <v>0</v>
      </c>
      <c r="M220" s="54">
        <v>5.6003999999999998E-2</v>
      </c>
      <c r="N220" s="54">
        <v>1.2687038644799999</v>
      </c>
      <c r="O220" s="51" t="s">
        <v>430</v>
      </c>
      <c r="P220" s="5">
        <v>0</v>
      </c>
      <c r="Q220" s="51" t="s">
        <v>430</v>
      </c>
      <c r="R220" s="54">
        <v>7.3529999999999998E-2</v>
      </c>
      <c r="S220" s="54">
        <f t="shared" si="20"/>
        <v>1.2624454944800001</v>
      </c>
      <c r="T220" s="5">
        <f t="shared" si="24"/>
        <v>6.2583699999999992E-3</v>
      </c>
      <c r="U220" s="52">
        <f t="shared" si="25"/>
        <v>12.580743273328721</v>
      </c>
      <c r="V220" s="5" t="s">
        <v>506</v>
      </c>
    </row>
    <row r="221" spans="1:22" x14ac:dyDescent="0.25">
      <c r="A221" s="20" t="s">
        <v>39</v>
      </c>
      <c r="B221" s="24" t="s">
        <v>389</v>
      </c>
      <c r="C221" s="38" t="s">
        <v>390</v>
      </c>
      <c r="D221" s="5">
        <v>8.1952198261606393E-2</v>
      </c>
      <c r="E221" s="5">
        <v>0</v>
      </c>
      <c r="F221" s="5">
        <v>8.1952198261606393E-2</v>
      </c>
      <c r="G221" s="5">
        <f t="shared" si="21"/>
        <v>1.4071462613600001</v>
      </c>
      <c r="H221" s="54">
        <f t="shared" si="22"/>
        <v>1.4071462613600001</v>
      </c>
      <c r="I221" s="54">
        <f t="shared" si="23"/>
        <v>9.3882629999999995E-2</v>
      </c>
      <c r="J221" s="54">
        <v>4.9745629999999999E-2</v>
      </c>
      <c r="K221" s="54">
        <v>9.3882629999999995E-2</v>
      </c>
      <c r="L221" s="54">
        <v>0</v>
      </c>
      <c r="M221" s="54">
        <v>0</v>
      </c>
      <c r="N221" s="54">
        <v>1.35740063136</v>
      </c>
      <c r="O221" s="51" t="s">
        <v>430</v>
      </c>
      <c r="P221" s="5">
        <v>0</v>
      </c>
      <c r="Q221" s="51" t="s">
        <v>430</v>
      </c>
      <c r="R221" s="54">
        <v>7.6490000000000002E-2</v>
      </c>
      <c r="S221" s="54">
        <f t="shared" si="20"/>
        <v>1.3132636313600001</v>
      </c>
      <c r="T221" s="5">
        <f t="shared" si="24"/>
        <v>4.4136999999999996E-2</v>
      </c>
      <c r="U221" s="52">
        <f t="shared" si="25"/>
        <v>88.725381505872974</v>
      </c>
      <c r="V221" s="5" t="s">
        <v>506</v>
      </c>
    </row>
    <row r="222" spans="1:22" x14ac:dyDescent="0.25">
      <c r="A222" s="20" t="s">
        <v>39</v>
      </c>
      <c r="B222" s="24" t="s">
        <v>391</v>
      </c>
      <c r="C222" s="38" t="s">
        <v>392</v>
      </c>
      <c r="D222" s="5">
        <v>5.7128423052646392E-2</v>
      </c>
      <c r="E222" s="5">
        <v>0</v>
      </c>
      <c r="F222" s="5">
        <v>5.7128423052646392E-2</v>
      </c>
      <c r="G222" s="5">
        <f t="shared" si="21"/>
        <v>0.98091385735999992</v>
      </c>
      <c r="H222" s="54">
        <f t="shared" si="22"/>
        <v>0.98091385735999992</v>
      </c>
      <c r="I222" s="54">
        <f t="shared" si="23"/>
        <v>3.1288000000000003E-2</v>
      </c>
      <c r="J222" s="54">
        <v>4.9745629999999999E-2</v>
      </c>
      <c r="K222" s="54">
        <v>0</v>
      </c>
      <c r="L222" s="54">
        <v>0</v>
      </c>
      <c r="M222" s="54">
        <v>3.1288000000000003E-2</v>
      </c>
      <c r="N222" s="54">
        <v>0</v>
      </c>
      <c r="O222" s="51" t="s">
        <v>430</v>
      </c>
      <c r="P222" s="5">
        <v>0.93116822735999993</v>
      </c>
      <c r="Q222" s="51" t="s">
        <v>430</v>
      </c>
      <c r="R222" s="54">
        <v>5.5309999999999998E-2</v>
      </c>
      <c r="S222" s="54">
        <f t="shared" si="20"/>
        <v>0.94962585735999994</v>
      </c>
      <c r="T222" s="5">
        <f t="shared" si="24"/>
        <v>-1.8457629999999996E-2</v>
      </c>
      <c r="U222" s="52">
        <f t="shared" si="25"/>
        <v>-37.104023006643992</v>
      </c>
      <c r="V222" s="5" t="s">
        <v>507</v>
      </c>
    </row>
    <row r="223" spans="1:22" x14ac:dyDescent="0.25">
      <c r="A223" s="20" t="s">
        <v>39</v>
      </c>
      <c r="B223" s="24" t="s">
        <v>393</v>
      </c>
      <c r="C223" s="38" t="s">
        <v>394</v>
      </c>
      <c r="D223" s="5">
        <v>5.8763961820927996E-2</v>
      </c>
      <c r="E223" s="5">
        <v>0</v>
      </c>
      <c r="F223" s="5">
        <v>5.8763961820927996E-2</v>
      </c>
      <c r="G223" s="5">
        <f t="shared" si="21"/>
        <v>1.0089965972000001</v>
      </c>
      <c r="H223" s="54">
        <f t="shared" si="22"/>
        <v>1.0089965972000001</v>
      </c>
      <c r="I223" s="54">
        <f t="shared" si="23"/>
        <v>1.7188999999999999E-2</v>
      </c>
      <c r="J223" s="54">
        <v>4.9745629999999999E-2</v>
      </c>
      <c r="K223" s="54">
        <v>0</v>
      </c>
      <c r="L223" s="54">
        <v>0</v>
      </c>
      <c r="M223" s="54">
        <v>1.7188999999999999E-2</v>
      </c>
      <c r="N223" s="54">
        <v>0</v>
      </c>
      <c r="O223" s="51" t="s">
        <v>430</v>
      </c>
      <c r="P223" s="5">
        <v>0.95925096720000003</v>
      </c>
      <c r="Q223" s="51" t="s">
        <v>430</v>
      </c>
      <c r="R223" s="54">
        <v>5.7759999999999999E-2</v>
      </c>
      <c r="S223" s="54">
        <f t="shared" si="20"/>
        <v>0.99180759720000011</v>
      </c>
      <c r="T223" s="5">
        <f t="shared" si="24"/>
        <v>-3.2556630000000003E-2</v>
      </c>
      <c r="U223" s="52">
        <f t="shared" si="25"/>
        <v>-65.446211054116716</v>
      </c>
      <c r="V223" s="5" t="s">
        <v>507</v>
      </c>
    </row>
    <row r="224" spans="1:22" x14ac:dyDescent="0.25">
      <c r="A224" s="20" t="s">
        <v>39</v>
      </c>
      <c r="B224" s="24" t="s">
        <v>395</v>
      </c>
      <c r="C224" s="38" t="s">
        <v>396</v>
      </c>
      <c r="D224" s="5">
        <v>4.5496913691756805E-2</v>
      </c>
      <c r="E224" s="5">
        <v>0</v>
      </c>
      <c r="F224" s="5">
        <v>4.5496913691756805E-2</v>
      </c>
      <c r="G224" s="5">
        <f t="shared" si="21"/>
        <v>0.78119700706999995</v>
      </c>
      <c r="H224" s="54">
        <f t="shared" si="22"/>
        <v>0.78119700706999995</v>
      </c>
      <c r="I224" s="54">
        <f t="shared" si="23"/>
        <v>0.71566094999999996</v>
      </c>
      <c r="J224" s="54">
        <v>4.3029969950000004E-2</v>
      </c>
      <c r="K224" s="54">
        <v>0.71566094999999996</v>
      </c>
      <c r="L224" s="54">
        <v>0.73816703711999998</v>
      </c>
      <c r="M224" s="54">
        <v>0</v>
      </c>
      <c r="N224" s="54">
        <v>0</v>
      </c>
      <c r="O224" s="51" t="s">
        <v>430</v>
      </c>
      <c r="P224" s="5">
        <v>0</v>
      </c>
      <c r="Q224" s="51" t="s">
        <v>430</v>
      </c>
      <c r="R224" s="54">
        <v>3.82E-3</v>
      </c>
      <c r="S224" s="54">
        <f t="shared" si="20"/>
        <v>6.5536057069999987E-2</v>
      </c>
      <c r="T224" s="5">
        <f t="shared" si="24"/>
        <v>-6.5536057069999987E-2</v>
      </c>
      <c r="U224" s="52">
        <f t="shared" si="25"/>
        <v>-8.3891843513076338</v>
      </c>
      <c r="V224" s="5" t="s">
        <v>508</v>
      </c>
    </row>
    <row r="225" spans="1:22" x14ac:dyDescent="0.25">
      <c r="A225" s="20" t="s">
        <v>39</v>
      </c>
      <c r="B225" s="21" t="s">
        <v>132</v>
      </c>
      <c r="C225" s="22" t="s">
        <v>133</v>
      </c>
      <c r="D225" s="5">
        <v>0</v>
      </c>
      <c r="E225" s="5">
        <v>0</v>
      </c>
      <c r="F225" s="5">
        <v>0</v>
      </c>
      <c r="G225" s="5">
        <f t="shared" si="21"/>
        <v>0</v>
      </c>
      <c r="H225" s="54">
        <f t="shared" si="22"/>
        <v>0</v>
      </c>
      <c r="I225" s="54">
        <f t="shared" si="23"/>
        <v>0</v>
      </c>
      <c r="J225" s="54">
        <v>0</v>
      </c>
      <c r="K225" s="54">
        <v>0.25372009000000001</v>
      </c>
      <c r="L225" s="54">
        <v>0</v>
      </c>
      <c r="M225" s="54">
        <v>-0.25372009000000001</v>
      </c>
      <c r="N225" s="54">
        <v>0</v>
      </c>
      <c r="O225" s="51" t="s">
        <v>430</v>
      </c>
      <c r="P225" s="5">
        <v>0</v>
      </c>
      <c r="Q225" s="51" t="s">
        <v>430</v>
      </c>
      <c r="R225" s="54">
        <v>0</v>
      </c>
      <c r="S225" s="54">
        <f t="shared" si="20"/>
        <v>0</v>
      </c>
      <c r="T225" s="5">
        <f t="shared" si="24"/>
        <v>0</v>
      </c>
      <c r="U225" s="52">
        <v>0</v>
      </c>
      <c r="V225" s="66" t="s">
        <v>430</v>
      </c>
    </row>
    <row r="226" spans="1:22" ht="25.5" x14ac:dyDescent="0.25">
      <c r="A226" s="27" t="s">
        <v>39</v>
      </c>
      <c r="B226" s="36" t="s">
        <v>130</v>
      </c>
      <c r="C226" s="22" t="s">
        <v>131</v>
      </c>
      <c r="D226" s="5">
        <v>0</v>
      </c>
      <c r="E226" s="5">
        <v>0</v>
      </c>
      <c r="F226" s="5">
        <v>0</v>
      </c>
      <c r="G226" s="5">
        <f t="shared" si="21"/>
        <v>0</v>
      </c>
      <c r="H226" s="54">
        <f t="shared" si="22"/>
        <v>0</v>
      </c>
      <c r="I226" s="54">
        <f t="shared" si="23"/>
        <v>0.23897837</v>
      </c>
      <c r="J226" s="54">
        <v>0</v>
      </c>
      <c r="K226" s="54">
        <v>0.23897837</v>
      </c>
      <c r="L226" s="54">
        <v>0</v>
      </c>
      <c r="M226" s="54">
        <v>0</v>
      </c>
      <c r="N226" s="54">
        <v>0</v>
      </c>
      <c r="O226" s="51" t="s">
        <v>430</v>
      </c>
      <c r="P226" s="5">
        <v>0</v>
      </c>
      <c r="Q226" s="51" t="s">
        <v>430</v>
      </c>
      <c r="R226" s="54">
        <v>-1.392E-2</v>
      </c>
      <c r="S226" s="54">
        <f t="shared" si="20"/>
        <v>-0.23897837</v>
      </c>
      <c r="T226" s="5">
        <f t="shared" si="24"/>
        <v>0.23897837</v>
      </c>
      <c r="U226" s="52">
        <v>100</v>
      </c>
      <c r="V226" s="66" t="s">
        <v>500</v>
      </c>
    </row>
    <row r="227" spans="1:22" ht="25.5" x14ac:dyDescent="0.25">
      <c r="A227" s="20" t="s">
        <v>39</v>
      </c>
      <c r="B227" s="21" t="s">
        <v>480</v>
      </c>
      <c r="C227" s="22" t="s">
        <v>481</v>
      </c>
      <c r="D227" s="5">
        <v>0</v>
      </c>
      <c r="E227" s="5">
        <v>0</v>
      </c>
      <c r="F227" s="5">
        <v>0</v>
      </c>
      <c r="G227" s="5">
        <f t="shared" si="21"/>
        <v>0</v>
      </c>
      <c r="H227" s="54">
        <f t="shared" si="22"/>
        <v>0</v>
      </c>
      <c r="I227" s="54">
        <f t="shared" si="23"/>
        <v>1.040985E-2</v>
      </c>
      <c r="J227" s="54">
        <v>0</v>
      </c>
      <c r="K227" s="54">
        <v>0</v>
      </c>
      <c r="L227" s="54">
        <v>0</v>
      </c>
      <c r="M227" s="54">
        <v>1.040985E-2</v>
      </c>
      <c r="N227" s="54">
        <v>0</v>
      </c>
      <c r="O227" s="51" t="s">
        <v>430</v>
      </c>
      <c r="P227" s="5">
        <v>0</v>
      </c>
      <c r="Q227" s="51" t="s">
        <v>430</v>
      </c>
      <c r="R227" s="54">
        <v>-6.0999999999999997E-4</v>
      </c>
      <c r="S227" s="54">
        <f t="shared" si="20"/>
        <v>-1.040985E-2</v>
      </c>
      <c r="T227" s="5">
        <f t="shared" si="24"/>
        <v>1.040985E-2</v>
      </c>
      <c r="U227" s="52">
        <v>100</v>
      </c>
      <c r="V227" s="66" t="s">
        <v>500</v>
      </c>
    </row>
    <row r="228" spans="1:22" ht="25.5" x14ac:dyDescent="0.25">
      <c r="A228" s="42" t="s">
        <v>39</v>
      </c>
      <c r="B228" s="21" t="s">
        <v>482</v>
      </c>
      <c r="C228" s="22" t="s">
        <v>483</v>
      </c>
      <c r="D228" s="5">
        <v>0</v>
      </c>
      <c r="E228" s="5">
        <v>0</v>
      </c>
      <c r="F228" s="5">
        <v>0</v>
      </c>
      <c r="G228" s="5">
        <f t="shared" si="21"/>
        <v>0</v>
      </c>
      <c r="H228" s="54">
        <f t="shared" si="22"/>
        <v>0</v>
      </c>
      <c r="I228" s="54">
        <f t="shared" si="23"/>
        <v>8.8971299999999996E-3</v>
      </c>
      <c r="J228" s="54">
        <v>0</v>
      </c>
      <c r="K228" s="54">
        <v>0</v>
      </c>
      <c r="L228" s="54">
        <v>0</v>
      </c>
      <c r="M228" s="54">
        <v>8.8971299999999996E-3</v>
      </c>
      <c r="N228" s="54">
        <v>0</v>
      </c>
      <c r="O228" s="51" t="s">
        <v>430</v>
      </c>
      <c r="P228" s="5">
        <v>0</v>
      </c>
      <c r="Q228" s="51" t="s">
        <v>430</v>
      </c>
      <c r="R228" s="54">
        <v>-5.1999999999999995E-4</v>
      </c>
      <c r="S228" s="54">
        <f t="shared" si="20"/>
        <v>-8.8971299999999996E-3</v>
      </c>
      <c r="T228" s="5">
        <f t="shared" si="24"/>
        <v>8.8971299999999996E-3</v>
      </c>
      <c r="U228" s="52">
        <v>100</v>
      </c>
      <c r="V228" s="66" t="s">
        <v>500</v>
      </c>
    </row>
    <row r="229" spans="1:22" ht="25.5" x14ac:dyDescent="0.25">
      <c r="A229" s="20" t="s">
        <v>39</v>
      </c>
      <c r="B229" s="21" t="s">
        <v>484</v>
      </c>
      <c r="C229" s="22" t="s">
        <v>485</v>
      </c>
      <c r="D229" s="5">
        <v>0</v>
      </c>
      <c r="E229" s="5">
        <v>0</v>
      </c>
      <c r="F229" s="5">
        <v>0</v>
      </c>
      <c r="G229" s="5">
        <f t="shared" si="21"/>
        <v>0</v>
      </c>
      <c r="H229" s="54">
        <f t="shared" si="22"/>
        <v>0</v>
      </c>
      <c r="I229" s="54">
        <f t="shared" si="23"/>
        <v>3.2006999999999999E-3</v>
      </c>
      <c r="J229" s="54">
        <v>0</v>
      </c>
      <c r="K229" s="54">
        <v>0</v>
      </c>
      <c r="L229" s="54">
        <v>0</v>
      </c>
      <c r="M229" s="54">
        <v>3.2006999999999999E-3</v>
      </c>
      <c r="N229" s="54">
        <v>0</v>
      </c>
      <c r="O229" s="51" t="s">
        <v>430</v>
      </c>
      <c r="P229" s="5">
        <v>0</v>
      </c>
      <c r="Q229" s="51" t="s">
        <v>430</v>
      </c>
      <c r="R229" s="54">
        <v>-1.9000000000000001E-4</v>
      </c>
      <c r="S229" s="54">
        <f t="shared" si="20"/>
        <v>-3.2006999999999999E-3</v>
      </c>
      <c r="T229" s="5">
        <f t="shared" si="24"/>
        <v>3.2006999999999999E-3</v>
      </c>
      <c r="U229" s="52">
        <v>100</v>
      </c>
      <c r="V229" s="66" t="s">
        <v>500</v>
      </c>
    </row>
    <row r="230" spans="1:22" ht="35.25" customHeight="1" x14ac:dyDescent="0.25">
      <c r="A230" s="20" t="s">
        <v>39</v>
      </c>
      <c r="B230" s="36" t="s">
        <v>400</v>
      </c>
      <c r="C230" s="22" t="s">
        <v>401</v>
      </c>
      <c r="D230" s="5">
        <v>0</v>
      </c>
      <c r="E230" s="5">
        <v>0</v>
      </c>
      <c r="F230" s="5">
        <v>0</v>
      </c>
      <c r="G230" s="5">
        <f t="shared" si="21"/>
        <v>0</v>
      </c>
      <c r="H230" s="54">
        <f t="shared" si="22"/>
        <v>0</v>
      </c>
      <c r="I230" s="54">
        <f t="shared" si="23"/>
        <v>3.2129193800000007</v>
      </c>
      <c r="J230" s="54">
        <v>0</v>
      </c>
      <c r="K230" s="54">
        <v>1.5470089699999998</v>
      </c>
      <c r="L230" s="54">
        <v>0</v>
      </c>
      <c r="M230" s="54">
        <v>1.6659104100000008</v>
      </c>
      <c r="N230" s="54">
        <v>0</v>
      </c>
      <c r="O230" s="51" t="s">
        <v>430</v>
      </c>
      <c r="P230" s="5">
        <v>0</v>
      </c>
      <c r="Q230" s="51" t="s">
        <v>430</v>
      </c>
      <c r="R230" s="54">
        <v>-0.26807999999999998</v>
      </c>
      <c r="S230" s="54">
        <f t="shared" si="20"/>
        <v>-3.2129193800000007</v>
      </c>
      <c r="T230" s="5">
        <f t="shared" si="24"/>
        <v>3.2129193800000007</v>
      </c>
      <c r="U230" s="52">
        <v>100</v>
      </c>
      <c r="V230" s="66" t="s">
        <v>502</v>
      </c>
    </row>
    <row r="231" spans="1:22" x14ac:dyDescent="0.25">
      <c r="A231" s="20" t="s">
        <v>39</v>
      </c>
      <c r="B231" s="36" t="s">
        <v>402</v>
      </c>
      <c r="C231" s="22" t="s">
        <v>403</v>
      </c>
      <c r="D231" s="5">
        <v>0</v>
      </c>
      <c r="E231" s="5">
        <v>0</v>
      </c>
      <c r="F231" s="5">
        <v>0</v>
      </c>
      <c r="G231" s="5">
        <f t="shared" si="21"/>
        <v>0</v>
      </c>
      <c r="H231" s="54">
        <f t="shared" si="22"/>
        <v>0</v>
      </c>
      <c r="I231" s="54">
        <f t="shared" si="23"/>
        <v>0</v>
      </c>
      <c r="J231" s="54">
        <v>0</v>
      </c>
      <c r="K231" s="54">
        <v>0</v>
      </c>
      <c r="L231" s="54">
        <v>0</v>
      </c>
      <c r="M231" s="54">
        <v>0</v>
      </c>
      <c r="N231" s="54">
        <v>0</v>
      </c>
      <c r="O231" s="51" t="s">
        <v>430</v>
      </c>
      <c r="P231" s="5">
        <v>0</v>
      </c>
      <c r="Q231" s="51" t="s">
        <v>430</v>
      </c>
      <c r="R231" s="54">
        <v>0</v>
      </c>
      <c r="S231" s="54">
        <f t="shared" si="20"/>
        <v>0</v>
      </c>
      <c r="T231" s="5">
        <f t="shared" si="24"/>
        <v>0</v>
      </c>
      <c r="U231" s="52">
        <v>0</v>
      </c>
      <c r="V231" s="5" t="s">
        <v>430</v>
      </c>
    </row>
    <row r="232" spans="1:22" x14ac:dyDescent="0.25">
      <c r="A232" s="20" t="s">
        <v>39</v>
      </c>
      <c r="B232" s="36" t="s">
        <v>404</v>
      </c>
      <c r="C232" s="22" t="s">
        <v>405</v>
      </c>
      <c r="D232" s="5">
        <v>0</v>
      </c>
      <c r="E232" s="5">
        <v>0</v>
      </c>
      <c r="F232" s="5">
        <v>0</v>
      </c>
      <c r="G232" s="5">
        <f t="shared" si="21"/>
        <v>0</v>
      </c>
      <c r="H232" s="54">
        <f t="shared" si="22"/>
        <v>0</v>
      </c>
      <c r="I232" s="54">
        <f t="shared" si="23"/>
        <v>0</v>
      </c>
      <c r="J232" s="54">
        <v>0</v>
      </c>
      <c r="K232" s="54">
        <v>0</v>
      </c>
      <c r="L232" s="54">
        <v>0</v>
      </c>
      <c r="M232" s="54">
        <v>0</v>
      </c>
      <c r="N232" s="54">
        <v>0</v>
      </c>
      <c r="O232" s="51" t="s">
        <v>430</v>
      </c>
      <c r="P232" s="5">
        <v>0</v>
      </c>
      <c r="Q232" s="51" t="s">
        <v>430</v>
      </c>
      <c r="R232" s="54">
        <v>0</v>
      </c>
      <c r="S232" s="54">
        <f t="shared" si="20"/>
        <v>0</v>
      </c>
      <c r="T232" s="5">
        <f t="shared" si="24"/>
        <v>0</v>
      </c>
      <c r="U232" s="52">
        <v>0</v>
      </c>
      <c r="V232" s="5" t="s">
        <v>430</v>
      </c>
    </row>
    <row r="233" spans="1:22" x14ac:dyDescent="0.25">
      <c r="A233" s="20" t="s">
        <v>39</v>
      </c>
      <c r="B233" s="36" t="s">
        <v>406</v>
      </c>
      <c r="C233" s="22" t="s">
        <v>407</v>
      </c>
      <c r="D233" s="5">
        <v>0</v>
      </c>
      <c r="E233" s="5">
        <v>0</v>
      </c>
      <c r="F233" s="5">
        <v>0</v>
      </c>
      <c r="G233" s="5">
        <f t="shared" si="21"/>
        <v>0</v>
      </c>
      <c r="H233" s="54">
        <f t="shared" si="22"/>
        <v>0</v>
      </c>
      <c r="I233" s="54">
        <f t="shared" si="23"/>
        <v>0</v>
      </c>
      <c r="J233" s="54">
        <v>0</v>
      </c>
      <c r="K233" s="54">
        <v>0</v>
      </c>
      <c r="L233" s="54">
        <v>0</v>
      </c>
      <c r="M233" s="54">
        <v>0</v>
      </c>
      <c r="N233" s="54">
        <v>0</v>
      </c>
      <c r="O233" s="51" t="s">
        <v>430</v>
      </c>
      <c r="P233" s="5">
        <v>0</v>
      </c>
      <c r="Q233" s="51" t="s">
        <v>430</v>
      </c>
      <c r="R233" s="54">
        <v>0</v>
      </c>
      <c r="S233" s="54">
        <f t="shared" si="20"/>
        <v>0</v>
      </c>
      <c r="T233" s="5">
        <f t="shared" si="24"/>
        <v>0</v>
      </c>
      <c r="U233" s="52">
        <v>0</v>
      </c>
      <c r="V233" s="5" t="s">
        <v>430</v>
      </c>
    </row>
    <row r="234" spans="1:22" x14ac:dyDescent="0.25">
      <c r="A234" s="20" t="s">
        <v>39</v>
      </c>
      <c r="B234" s="21" t="s">
        <v>397</v>
      </c>
      <c r="C234" s="38" t="s">
        <v>398</v>
      </c>
      <c r="D234" s="5">
        <v>0.18070628524107868</v>
      </c>
      <c r="E234" s="5">
        <v>0</v>
      </c>
      <c r="F234" s="5">
        <v>0.18070628524107868</v>
      </c>
      <c r="G234" s="5">
        <f t="shared" si="21"/>
        <v>3.102786491089947</v>
      </c>
      <c r="H234" s="54">
        <f t="shared" si="22"/>
        <v>3.102786491089947</v>
      </c>
      <c r="I234" s="54">
        <f t="shared" si="23"/>
        <v>0</v>
      </c>
      <c r="J234" s="54">
        <v>0.14753218560000003</v>
      </c>
      <c r="K234" s="54">
        <v>0</v>
      </c>
      <c r="L234" s="54">
        <v>0.98508476849664894</v>
      </c>
      <c r="M234" s="54">
        <v>0</v>
      </c>
      <c r="N234" s="54">
        <v>0.98508476849664894</v>
      </c>
      <c r="O234" s="51" t="s">
        <v>430</v>
      </c>
      <c r="P234" s="5">
        <v>0.98508476849664894</v>
      </c>
      <c r="Q234" s="51" t="s">
        <v>430</v>
      </c>
      <c r="R234" s="54">
        <v>0.18071000000000001</v>
      </c>
      <c r="S234" s="54">
        <f t="shared" si="20"/>
        <v>3.102786491089947</v>
      </c>
      <c r="T234" s="5">
        <f t="shared" si="24"/>
        <v>-1.1326169540966489</v>
      </c>
      <c r="U234" s="52">
        <f t="shared" si="25"/>
        <v>-100</v>
      </c>
      <c r="V234" s="5" t="s">
        <v>508</v>
      </c>
    </row>
    <row r="235" spans="1:22" x14ac:dyDescent="0.25">
      <c r="A235" s="20" t="s">
        <v>39</v>
      </c>
      <c r="B235" s="21" t="s">
        <v>399</v>
      </c>
      <c r="C235" s="38" t="s">
        <v>274</v>
      </c>
      <c r="D235" s="5">
        <v>8.6040629484991998E-2</v>
      </c>
      <c r="E235" s="5">
        <v>0</v>
      </c>
      <c r="F235" s="5">
        <v>8.6040629484991998E-2</v>
      </c>
      <c r="G235" s="5">
        <f t="shared" si="21"/>
        <v>1.4773459733000003</v>
      </c>
      <c r="H235" s="54">
        <f t="shared" si="22"/>
        <v>1.4773459733000003</v>
      </c>
      <c r="I235" s="54">
        <f t="shared" si="23"/>
        <v>0</v>
      </c>
      <c r="J235" s="54">
        <v>0.16592535530000035</v>
      </c>
      <c r="K235" s="54">
        <v>0</v>
      </c>
      <c r="L235" s="54">
        <v>0</v>
      </c>
      <c r="M235" s="54">
        <v>0</v>
      </c>
      <c r="N235" s="54">
        <v>0</v>
      </c>
      <c r="O235" s="51" t="s">
        <v>430</v>
      </c>
      <c r="P235" s="5">
        <v>1.3114206179999999</v>
      </c>
      <c r="Q235" s="51" t="s">
        <v>430</v>
      </c>
      <c r="R235" s="54">
        <v>8.6040000000000005E-2</v>
      </c>
      <c r="S235" s="54">
        <f t="shared" si="20"/>
        <v>1.4773459733000003</v>
      </c>
      <c r="T235" s="5">
        <f t="shared" si="24"/>
        <v>-0.16592535530000035</v>
      </c>
      <c r="U235" s="52">
        <f t="shared" si="25"/>
        <v>-100</v>
      </c>
      <c r="V235" s="5" t="s">
        <v>508</v>
      </c>
    </row>
    <row r="236" spans="1:22" ht="26.25" x14ac:dyDescent="0.25">
      <c r="A236" s="20" t="s">
        <v>39</v>
      </c>
      <c r="B236" s="36" t="s">
        <v>409</v>
      </c>
      <c r="C236" s="22" t="s">
        <v>410</v>
      </c>
      <c r="D236" s="5">
        <v>0</v>
      </c>
      <c r="E236" s="5">
        <v>0</v>
      </c>
      <c r="F236" s="5">
        <v>0</v>
      </c>
      <c r="G236" s="5">
        <f t="shared" si="21"/>
        <v>0</v>
      </c>
      <c r="H236" s="54">
        <f t="shared" si="22"/>
        <v>0</v>
      </c>
      <c r="I236" s="54">
        <f t="shared" si="23"/>
        <v>5.826713E-2</v>
      </c>
      <c r="J236" s="54">
        <v>0</v>
      </c>
      <c r="K236" s="54">
        <v>0</v>
      </c>
      <c r="L236" s="54">
        <v>0</v>
      </c>
      <c r="M236" s="54">
        <v>5.826713E-2</v>
      </c>
      <c r="N236" s="54">
        <v>0</v>
      </c>
      <c r="O236" s="51" t="s">
        <v>430</v>
      </c>
      <c r="P236" s="5">
        <v>0</v>
      </c>
      <c r="Q236" s="51" t="s">
        <v>430</v>
      </c>
      <c r="R236" s="54">
        <v>-3.3899999999999998E-3</v>
      </c>
      <c r="S236" s="54">
        <f t="shared" si="20"/>
        <v>-5.826713E-2</v>
      </c>
      <c r="T236" s="5">
        <f t="shared" si="24"/>
        <v>5.826713E-2</v>
      </c>
      <c r="U236" s="52">
        <v>100</v>
      </c>
      <c r="V236" s="66" t="s">
        <v>502</v>
      </c>
    </row>
    <row r="237" spans="1:22" x14ac:dyDescent="0.25">
      <c r="A237" s="20" t="s">
        <v>39</v>
      </c>
      <c r="B237" s="36" t="s">
        <v>411</v>
      </c>
      <c r="C237" s="22" t="s">
        <v>412</v>
      </c>
      <c r="D237" s="5">
        <v>0</v>
      </c>
      <c r="E237" s="5">
        <v>0</v>
      </c>
      <c r="F237" s="5">
        <v>0</v>
      </c>
      <c r="G237" s="5">
        <f t="shared" si="21"/>
        <v>0</v>
      </c>
      <c r="H237" s="54">
        <f t="shared" si="22"/>
        <v>0</v>
      </c>
      <c r="I237" s="54">
        <f t="shared" si="23"/>
        <v>0</v>
      </c>
      <c r="J237" s="54">
        <v>0</v>
      </c>
      <c r="K237" s="54">
        <v>0</v>
      </c>
      <c r="L237" s="54">
        <v>0</v>
      </c>
      <c r="M237" s="54">
        <v>0</v>
      </c>
      <c r="N237" s="54">
        <v>0</v>
      </c>
      <c r="O237" s="51" t="s">
        <v>430</v>
      </c>
      <c r="P237" s="5">
        <v>0</v>
      </c>
      <c r="Q237" s="51" t="s">
        <v>430</v>
      </c>
      <c r="R237" s="54">
        <v>0</v>
      </c>
      <c r="S237" s="54">
        <f t="shared" si="20"/>
        <v>0</v>
      </c>
      <c r="T237" s="5">
        <f t="shared" si="24"/>
        <v>0</v>
      </c>
      <c r="U237" s="52">
        <v>0</v>
      </c>
      <c r="V237" s="5" t="s">
        <v>430</v>
      </c>
    </row>
    <row r="238" spans="1:22" x14ac:dyDescent="0.25">
      <c r="A238" s="20" t="s">
        <v>39</v>
      </c>
      <c r="B238" s="36" t="s">
        <v>413</v>
      </c>
      <c r="C238" s="22" t="s">
        <v>414</v>
      </c>
      <c r="D238" s="5">
        <v>0</v>
      </c>
      <c r="E238" s="5">
        <v>0</v>
      </c>
      <c r="F238" s="5">
        <v>0</v>
      </c>
      <c r="G238" s="5">
        <f t="shared" si="21"/>
        <v>0</v>
      </c>
      <c r="H238" s="54">
        <f t="shared" si="22"/>
        <v>0</v>
      </c>
      <c r="I238" s="54">
        <f t="shared" si="23"/>
        <v>0</v>
      </c>
      <c r="J238" s="54">
        <v>0</v>
      </c>
      <c r="K238" s="54">
        <v>0</v>
      </c>
      <c r="L238" s="54">
        <v>0</v>
      </c>
      <c r="M238" s="54">
        <v>0</v>
      </c>
      <c r="N238" s="54">
        <v>0</v>
      </c>
      <c r="O238" s="51" t="s">
        <v>430</v>
      </c>
      <c r="P238" s="5">
        <v>0</v>
      </c>
      <c r="Q238" s="51" t="s">
        <v>430</v>
      </c>
      <c r="R238" s="54">
        <v>0</v>
      </c>
      <c r="S238" s="54">
        <f t="shared" si="20"/>
        <v>0</v>
      </c>
      <c r="T238" s="5">
        <f t="shared" si="24"/>
        <v>0</v>
      </c>
      <c r="U238" s="52">
        <v>0</v>
      </c>
      <c r="V238" s="5" t="s">
        <v>430</v>
      </c>
    </row>
    <row r="239" spans="1:22" x14ac:dyDescent="0.25">
      <c r="A239" s="20" t="s">
        <v>39</v>
      </c>
      <c r="B239" s="36" t="s">
        <v>415</v>
      </c>
      <c r="C239" s="22" t="s">
        <v>416</v>
      </c>
      <c r="D239" s="5">
        <v>0</v>
      </c>
      <c r="E239" s="5">
        <v>0</v>
      </c>
      <c r="F239" s="5">
        <v>0</v>
      </c>
      <c r="G239" s="5">
        <f t="shared" si="21"/>
        <v>0</v>
      </c>
      <c r="H239" s="54">
        <f t="shared" si="22"/>
        <v>0</v>
      </c>
      <c r="I239" s="54">
        <f t="shared" si="23"/>
        <v>0</v>
      </c>
      <c r="J239" s="54">
        <v>0</v>
      </c>
      <c r="K239" s="54">
        <v>0</v>
      </c>
      <c r="L239" s="54">
        <v>0</v>
      </c>
      <c r="M239" s="54">
        <v>0</v>
      </c>
      <c r="N239" s="54">
        <v>0</v>
      </c>
      <c r="O239" s="51" t="s">
        <v>430</v>
      </c>
      <c r="P239" s="5">
        <v>0</v>
      </c>
      <c r="Q239" s="51" t="s">
        <v>430</v>
      </c>
      <c r="R239" s="54">
        <v>0</v>
      </c>
      <c r="S239" s="54">
        <f t="shared" si="20"/>
        <v>0</v>
      </c>
      <c r="T239" s="5">
        <f t="shared" si="24"/>
        <v>0</v>
      </c>
      <c r="U239" s="52">
        <v>0</v>
      </c>
      <c r="V239" s="5" t="s">
        <v>430</v>
      </c>
    </row>
    <row r="240" spans="1:22" x14ac:dyDescent="0.25">
      <c r="A240" s="20" t="s">
        <v>39</v>
      </c>
      <c r="B240" s="36" t="s">
        <v>417</v>
      </c>
      <c r="C240" s="22" t="s">
        <v>418</v>
      </c>
      <c r="D240" s="5">
        <v>0</v>
      </c>
      <c r="E240" s="5">
        <v>0</v>
      </c>
      <c r="F240" s="5">
        <v>0</v>
      </c>
      <c r="G240" s="5">
        <f t="shared" si="21"/>
        <v>0</v>
      </c>
      <c r="H240" s="54">
        <f t="shared" si="22"/>
        <v>0</v>
      </c>
      <c r="I240" s="54">
        <f t="shared" si="23"/>
        <v>0</v>
      </c>
      <c r="J240" s="54">
        <v>0</v>
      </c>
      <c r="K240" s="54">
        <v>0</v>
      </c>
      <c r="L240" s="54">
        <v>0</v>
      </c>
      <c r="M240" s="54">
        <v>0</v>
      </c>
      <c r="N240" s="54">
        <v>0</v>
      </c>
      <c r="O240" s="51" t="s">
        <v>430</v>
      </c>
      <c r="P240" s="5">
        <v>0</v>
      </c>
      <c r="Q240" s="51" t="s">
        <v>430</v>
      </c>
      <c r="R240" s="54">
        <v>0</v>
      </c>
      <c r="S240" s="54">
        <f t="shared" si="20"/>
        <v>0</v>
      </c>
      <c r="T240" s="5">
        <f t="shared" si="24"/>
        <v>0</v>
      </c>
      <c r="U240" s="52">
        <v>0</v>
      </c>
      <c r="V240" s="5" t="s">
        <v>430</v>
      </c>
    </row>
    <row r="241" spans="1:22" x14ac:dyDescent="0.25">
      <c r="A241" s="20" t="s">
        <v>39</v>
      </c>
      <c r="B241" s="36" t="s">
        <v>419</v>
      </c>
      <c r="C241" s="22" t="s">
        <v>420</v>
      </c>
      <c r="D241" s="5">
        <v>0</v>
      </c>
      <c r="E241" s="5">
        <v>0</v>
      </c>
      <c r="F241" s="5">
        <v>0</v>
      </c>
      <c r="G241" s="5">
        <f t="shared" si="21"/>
        <v>0</v>
      </c>
      <c r="H241" s="54">
        <f t="shared" si="22"/>
        <v>0</v>
      </c>
      <c r="I241" s="54">
        <f t="shared" si="23"/>
        <v>0</v>
      </c>
      <c r="J241" s="54">
        <v>0</v>
      </c>
      <c r="K241" s="54">
        <v>0</v>
      </c>
      <c r="L241" s="54">
        <v>0</v>
      </c>
      <c r="M241" s="54">
        <v>0</v>
      </c>
      <c r="N241" s="54">
        <v>0</v>
      </c>
      <c r="O241" s="51" t="s">
        <v>430</v>
      </c>
      <c r="P241" s="5">
        <v>0</v>
      </c>
      <c r="Q241" s="51" t="s">
        <v>430</v>
      </c>
      <c r="R241" s="54">
        <v>0</v>
      </c>
      <c r="S241" s="54">
        <f t="shared" si="20"/>
        <v>0</v>
      </c>
      <c r="T241" s="5">
        <f t="shared" si="24"/>
        <v>0</v>
      </c>
      <c r="U241" s="52">
        <v>0</v>
      </c>
      <c r="V241" s="5" t="s">
        <v>430</v>
      </c>
    </row>
    <row r="242" spans="1:22" ht="26.25" x14ac:dyDescent="0.25">
      <c r="A242" s="20" t="s">
        <v>39</v>
      </c>
      <c r="B242" s="36" t="s">
        <v>421</v>
      </c>
      <c r="C242" s="22" t="s">
        <v>422</v>
      </c>
      <c r="D242" s="5">
        <v>0</v>
      </c>
      <c r="E242" s="5">
        <v>0</v>
      </c>
      <c r="F242" s="5">
        <v>0</v>
      </c>
      <c r="G242" s="5">
        <f t="shared" si="21"/>
        <v>0</v>
      </c>
      <c r="H242" s="54">
        <f t="shared" si="22"/>
        <v>0</v>
      </c>
      <c r="I242" s="54">
        <f t="shared" si="23"/>
        <v>0</v>
      </c>
      <c r="J242" s="54">
        <v>0</v>
      </c>
      <c r="K242" s="54">
        <v>0</v>
      </c>
      <c r="L242" s="54">
        <v>0</v>
      </c>
      <c r="M242" s="54">
        <v>0</v>
      </c>
      <c r="N242" s="54">
        <v>0</v>
      </c>
      <c r="O242" s="51" t="s">
        <v>430</v>
      </c>
      <c r="P242" s="5">
        <v>0</v>
      </c>
      <c r="Q242" s="51" t="s">
        <v>430</v>
      </c>
      <c r="R242" s="54">
        <v>0</v>
      </c>
      <c r="S242" s="54">
        <f t="shared" si="20"/>
        <v>0</v>
      </c>
      <c r="T242" s="5">
        <f t="shared" si="24"/>
        <v>0</v>
      </c>
      <c r="U242" s="52">
        <v>0</v>
      </c>
      <c r="V242" s="5" t="s">
        <v>430</v>
      </c>
    </row>
    <row r="243" spans="1:22" x14ac:dyDescent="0.25">
      <c r="A243" s="27" t="s">
        <v>39</v>
      </c>
      <c r="B243" s="36" t="s">
        <v>423</v>
      </c>
      <c r="C243" s="22" t="s">
        <v>424</v>
      </c>
      <c r="D243" s="5">
        <v>0</v>
      </c>
      <c r="E243" s="5">
        <v>0</v>
      </c>
      <c r="F243" s="5">
        <v>0</v>
      </c>
      <c r="G243" s="5">
        <f t="shared" si="21"/>
        <v>0</v>
      </c>
      <c r="H243" s="54">
        <f t="shared" si="22"/>
        <v>0</v>
      </c>
      <c r="I243" s="54">
        <f t="shared" si="23"/>
        <v>0</v>
      </c>
      <c r="J243" s="54">
        <v>0</v>
      </c>
      <c r="K243" s="54">
        <v>0</v>
      </c>
      <c r="L243" s="54">
        <v>0</v>
      </c>
      <c r="M243" s="54">
        <v>0</v>
      </c>
      <c r="N243" s="54">
        <v>0</v>
      </c>
      <c r="O243" s="51" t="s">
        <v>430</v>
      </c>
      <c r="P243" s="5">
        <v>0</v>
      </c>
      <c r="Q243" s="51" t="s">
        <v>430</v>
      </c>
      <c r="R243" s="54">
        <v>0</v>
      </c>
      <c r="S243" s="54">
        <f t="shared" si="20"/>
        <v>0</v>
      </c>
      <c r="T243" s="5">
        <f t="shared" si="24"/>
        <v>0</v>
      </c>
      <c r="U243" s="52">
        <v>0</v>
      </c>
      <c r="V243" s="5" t="s">
        <v>430</v>
      </c>
    </row>
    <row r="244" spans="1:22" ht="30" x14ac:dyDescent="0.25">
      <c r="A244" s="42" t="s">
        <v>39</v>
      </c>
      <c r="B244" s="47" t="s">
        <v>486</v>
      </c>
      <c r="C244" s="48" t="s">
        <v>487</v>
      </c>
      <c r="D244" s="5">
        <v>0</v>
      </c>
      <c r="E244" s="5">
        <v>0</v>
      </c>
      <c r="F244" s="5">
        <v>0</v>
      </c>
      <c r="G244" s="5">
        <f t="shared" si="21"/>
        <v>0</v>
      </c>
      <c r="H244" s="54">
        <f t="shared" si="22"/>
        <v>0</v>
      </c>
      <c r="I244" s="54">
        <f t="shared" si="23"/>
        <v>0.95331467999999997</v>
      </c>
      <c r="J244" s="54">
        <v>0</v>
      </c>
      <c r="K244" s="54">
        <v>0</v>
      </c>
      <c r="L244" s="54">
        <v>0</v>
      </c>
      <c r="M244" s="54">
        <v>0.95331467999999997</v>
      </c>
      <c r="N244" s="54">
        <v>0</v>
      </c>
      <c r="O244" s="51" t="s">
        <v>430</v>
      </c>
      <c r="P244" s="5">
        <v>0</v>
      </c>
      <c r="Q244" s="51" t="s">
        <v>430</v>
      </c>
      <c r="R244" s="54">
        <v>-5.552E-2</v>
      </c>
      <c r="S244" s="54">
        <f t="shared" si="20"/>
        <v>-0.95331467999999997</v>
      </c>
      <c r="T244" s="5">
        <f t="shared" si="24"/>
        <v>0.95331467999999997</v>
      </c>
      <c r="U244" s="52">
        <v>100</v>
      </c>
      <c r="V244" s="66" t="s">
        <v>502</v>
      </c>
    </row>
    <row r="245" spans="1:22" ht="30" x14ac:dyDescent="0.25">
      <c r="A245" s="42" t="s">
        <v>39</v>
      </c>
      <c r="B245" s="49" t="s">
        <v>488</v>
      </c>
      <c r="C245" s="22" t="s">
        <v>489</v>
      </c>
      <c r="D245" s="5">
        <v>0</v>
      </c>
      <c r="E245" s="5">
        <v>0</v>
      </c>
      <c r="F245" s="5">
        <v>0</v>
      </c>
      <c r="G245" s="5">
        <f t="shared" si="21"/>
        <v>0</v>
      </c>
      <c r="H245" s="54">
        <f t="shared" si="22"/>
        <v>0</v>
      </c>
      <c r="I245" s="54">
        <f t="shared" si="23"/>
        <v>0.53577136000000003</v>
      </c>
      <c r="J245" s="54">
        <v>0</v>
      </c>
      <c r="K245" s="54">
        <v>0</v>
      </c>
      <c r="L245" s="54">
        <v>0</v>
      </c>
      <c r="M245" s="54">
        <v>0.53577136000000003</v>
      </c>
      <c r="N245" s="54">
        <v>0</v>
      </c>
      <c r="O245" s="51" t="s">
        <v>430</v>
      </c>
      <c r="P245" s="5">
        <v>0</v>
      </c>
      <c r="Q245" s="51" t="s">
        <v>430</v>
      </c>
      <c r="R245" s="54">
        <v>-3.1199999999999999E-2</v>
      </c>
      <c r="S245" s="54">
        <f t="shared" si="20"/>
        <v>-0.53577136000000003</v>
      </c>
      <c r="T245" s="5">
        <f t="shared" si="24"/>
        <v>0.53577136000000003</v>
      </c>
      <c r="U245" s="52">
        <v>100</v>
      </c>
      <c r="V245" s="66" t="s">
        <v>502</v>
      </c>
    </row>
    <row r="246" spans="1:22" ht="25.5" x14ac:dyDescent="0.25">
      <c r="A246" s="42" t="s">
        <v>39</v>
      </c>
      <c r="B246" s="49" t="s">
        <v>490</v>
      </c>
      <c r="C246" s="48" t="s">
        <v>491</v>
      </c>
      <c r="D246" s="5">
        <v>0</v>
      </c>
      <c r="E246" s="5">
        <v>0</v>
      </c>
      <c r="F246" s="5">
        <v>0</v>
      </c>
      <c r="G246" s="5">
        <f t="shared" si="21"/>
        <v>0</v>
      </c>
      <c r="H246" s="54">
        <f t="shared" si="22"/>
        <v>0</v>
      </c>
      <c r="I246" s="54">
        <f t="shared" si="23"/>
        <v>1.7377E-2</v>
      </c>
      <c r="J246" s="54">
        <v>0</v>
      </c>
      <c r="K246" s="54">
        <v>0</v>
      </c>
      <c r="L246" s="54">
        <v>0</v>
      </c>
      <c r="M246" s="54">
        <v>1.7377E-2</v>
      </c>
      <c r="N246" s="54">
        <v>0</v>
      </c>
      <c r="O246" s="51" t="s">
        <v>430</v>
      </c>
      <c r="P246" s="5">
        <v>0</v>
      </c>
      <c r="Q246" s="51" t="s">
        <v>430</v>
      </c>
      <c r="R246" s="54">
        <v>-1.01E-3</v>
      </c>
      <c r="S246" s="54">
        <f t="shared" si="20"/>
        <v>-1.7377E-2</v>
      </c>
      <c r="T246" s="5">
        <f t="shared" si="24"/>
        <v>1.7377E-2</v>
      </c>
      <c r="U246" s="52">
        <v>100</v>
      </c>
      <c r="V246" s="66" t="s">
        <v>502</v>
      </c>
    </row>
    <row r="247" spans="1:22" ht="30" x14ac:dyDescent="0.25">
      <c r="A247" s="42" t="s">
        <v>39</v>
      </c>
      <c r="B247" s="49" t="s">
        <v>492</v>
      </c>
      <c r="C247" s="48" t="s">
        <v>493</v>
      </c>
      <c r="D247" s="5">
        <v>0</v>
      </c>
      <c r="E247" s="5">
        <v>0</v>
      </c>
      <c r="F247" s="5">
        <v>0</v>
      </c>
      <c r="G247" s="5">
        <f t="shared" si="21"/>
        <v>0</v>
      </c>
      <c r="H247" s="54">
        <f t="shared" si="22"/>
        <v>0</v>
      </c>
      <c r="I247" s="54">
        <f t="shared" si="23"/>
        <v>1.6989000000000001E-2</v>
      </c>
      <c r="J247" s="54">
        <v>0</v>
      </c>
      <c r="K247" s="54">
        <v>0</v>
      </c>
      <c r="L247" s="54">
        <v>0</v>
      </c>
      <c r="M247" s="54">
        <v>1.6989000000000001E-2</v>
      </c>
      <c r="N247" s="54">
        <v>0</v>
      </c>
      <c r="O247" s="51" t="s">
        <v>430</v>
      </c>
      <c r="P247" s="5">
        <v>0</v>
      </c>
      <c r="Q247" s="51" t="s">
        <v>430</v>
      </c>
      <c r="R247" s="54">
        <v>-9.8999999999999999E-4</v>
      </c>
      <c r="S247" s="54">
        <f t="shared" si="20"/>
        <v>-1.6989000000000001E-2</v>
      </c>
      <c r="T247" s="5">
        <f t="shared" si="24"/>
        <v>1.6989000000000001E-2</v>
      </c>
      <c r="U247" s="52">
        <v>100</v>
      </c>
      <c r="V247" s="66" t="s">
        <v>502</v>
      </c>
    </row>
    <row r="248" spans="1:22" s="59" customFormat="1" ht="29.25" customHeight="1" x14ac:dyDescent="0.25">
      <c r="A248" s="17" t="s">
        <v>40</v>
      </c>
      <c r="B248" s="18" t="s">
        <v>134</v>
      </c>
      <c r="C248" s="19" t="s">
        <v>51</v>
      </c>
      <c r="D248" s="55">
        <f>D249</f>
        <v>0</v>
      </c>
      <c r="E248" s="55">
        <v>0</v>
      </c>
      <c r="F248" s="55">
        <f>F249</f>
        <v>0</v>
      </c>
      <c r="G248" s="55">
        <f t="shared" si="21"/>
        <v>0</v>
      </c>
      <c r="H248" s="56">
        <f t="shared" si="22"/>
        <v>0</v>
      </c>
      <c r="I248" s="56">
        <f t="shared" si="23"/>
        <v>4.2000000000000003E-2</v>
      </c>
      <c r="J248" s="56">
        <v>0</v>
      </c>
      <c r="K248" s="56">
        <v>0</v>
      </c>
      <c r="L248" s="56">
        <v>0</v>
      </c>
      <c r="M248" s="56">
        <v>4.2000000000000003E-2</v>
      </c>
      <c r="N248" s="56">
        <v>0</v>
      </c>
      <c r="O248" s="57" t="s">
        <v>430</v>
      </c>
      <c r="P248" s="55">
        <v>0</v>
      </c>
      <c r="Q248" s="57" t="s">
        <v>430</v>
      </c>
      <c r="R248" s="56">
        <f>R249</f>
        <v>-2.4499999999999999E-3</v>
      </c>
      <c r="S248" s="56">
        <f t="shared" si="20"/>
        <v>-4.2000000000000003E-2</v>
      </c>
      <c r="T248" s="55">
        <f t="shared" si="24"/>
        <v>4.2000000000000003E-2</v>
      </c>
      <c r="U248" s="58">
        <v>100</v>
      </c>
      <c r="V248" s="55" t="s">
        <v>430</v>
      </c>
    </row>
    <row r="249" spans="1:22" ht="24" customHeight="1" x14ac:dyDescent="0.25">
      <c r="A249" s="20" t="s">
        <v>40</v>
      </c>
      <c r="B249" s="21" t="s">
        <v>494</v>
      </c>
      <c r="C249" s="22" t="s">
        <v>495</v>
      </c>
      <c r="D249" s="5">
        <v>0</v>
      </c>
      <c r="E249" s="5">
        <v>0</v>
      </c>
      <c r="F249" s="5">
        <v>0</v>
      </c>
      <c r="G249" s="5">
        <f t="shared" si="21"/>
        <v>0</v>
      </c>
      <c r="H249" s="54">
        <f t="shared" si="22"/>
        <v>0</v>
      </c>
      <c r="I249" s="54">
        <f t="shared" si="23"/>
        <v>4.2000000000000003E-2</v>
      </c>
      <c r="J249" s="54">
        <v>0</v>
      </c>
      <c r="K249" s="54">
        <v>0</v>
      </c>
      <c r="L249" s="54">
        <v>0</v>
      </c>
      <c r="M249" s="54">
        <v>4.2000000000000003E-2</v>
      </c>
      <c r="N249" s="54">
        <v>0</v>
      </c>
      <c r="O249" s="51" t="s">
        <v>430</v>
      </c>
      <c r="P249" s="5">
        <v>0</v>
      </c>
      <c r="Q249" s="51" t="s">
        <v>430</v>
      </c>
      <c r="R249" s="54">
        <f>ROUND(S249/17.17,5)</f>
        <v>-2.4499999999999999E-3</v>
      </c>
      <c r="S249" s="54">
        <f t="shared" si="20"/>
        <v>-4.2000000000000003E-2</v>
      </c>
      <c r="T249" s="5">
        <f t="shared" si="24"/>
        <v>4.2000000000000003E-2</v>
      </c>
      <c r="U249" s="52">
        <v>0</v>
      </c>
      <c r="V249" s="69" t="s">
        <v>509</v>
      </c>
    </row>
    <row r="250" spans="1:22" s="59" customFormat="1" ht="25.5" customHeight="1" x14ac:dyDescent="0.25">
      <c r="A250" s="17" t="s">
        <v>41</v>
      </c>
      <c r="B250" s="18" t="s">
        <v>135</v>
      </c>
      <c r="C250" s="19" t="s">
        <v>51</v>
      </c>
      <c r="D250" s="55">
        <f>D251+D252+D253</f>
        <v>1.9981330462911997</v>
      </c>
      <c r="E250" s="55">
        <v>0</v>
      </c>
      <c r="F250" s="55">
        <f>F251+F252+F253</f>
        <v>1.9981330462911997</v>
      </c>
      <c r="G250" s="55">
        <f t="shared" si="21"/>
        <v>34.308603130000002</v>
      </c>
      <c r="H250" s="56">
        <f t="shared" si="22"/>
        <v>34.308603130000002</v>
      </c>
      <c r="I250" s="56">
        <f t="shared" si="23"/>
        <v>16.138401999999999</v>
      </c>
      <c r="J250" s="56">
        <v>0</v>
      </c>
      <c r="K250" s="56">
        <v>1.52962917</v>
      </c>
      <c r="L250" s="56">
        <v>8.8079758000000012</v>
      </c>
      <c r="M250" s="56">
        <v>14.608772829999999</v>
      </c>
      <c r="N250" s="56">
        <v>25.50062733</v>
      </c>
      <c r="O250" s="57" t="s">
        <v>430</v>
      </c>
      <c r="P250" s="55">
        <v>0</v>
      </c>
      <c r="Q250" s="57" t="s">
        <v>430</v>
      </c>
      <c r="R250" s="56">
        <f>R251+R252+R253</f>
        <v>1.06114</v>
      </c>
      <c r="S250" s="56">
        <f t="shared" si="20"/>
        <v>18.170201130000002</v>
      </c>
      <c r="T250" s="55">
        <f t="shared" si="24"/>
        <v>7.330426199999998</v>
      </c>
      <c r="U250" s="52">
        <v>0</v>
      </c>
      <c r="V250" s="55" t="s">
        <v>430</v>
      </c>
    </row>
    <row r="251" spans="1:22" ht="165.75" x14ac:dyDescent="0.25">
      <c r="A251" s="20" t="s">
        <v>41</v>
      </c>
      <c r="B251" s="44" t="s">
        <v>425</v>
      </c>
      <c r="C251" s="38" t="s">
        <v>426</v>
      </c>
      <c r="D251" s="5">
        <v>0.42424946636799993</v>
      </c>
      <c r="E251" s="5">
        <v>0</v>
      </c>
      <c r="F251" s="5">
        <v>0.42424946636799993</v>
      </c>
      <c r="G251" s="5">
        <f t="shared" si="21"/>
        <v>7.2845032000000005</v>
      </c>
      <c r="H251" s="54">
        <f t="shared" si="22"/>
        <v>7.2845032000000005</v>
      </c>
      <c r="I251" s="54">
        <f t="shared" si="23"/>
        <v>0.70451865999999996</v>
      </c>
      <c r="J251" s="54">
        <v>0</v>
      </c>
      <c r="K251" s="54">
        <v>4.9612499999999997E-2</v>
      </c>
      <c r="L251" s="54">
        <v>7.1184232000000005</v>
      </c>
      <c r="M251" s="54">
        <v>0.65490616000000001</v>
      </c>
      <c r="N251" s="54">
        <v>0.16608000000000001</v>
      </c>
      <c r="O251" s="51" t="s">
        <v>430</v>
      </c>
      <c r="P251" s="5">
        <v>0</v>
      </c>
      <c r="Q251" s="51" t="s">
        <v>430</v>
      </c>
      <c r="R251" s="54">
        <v>0.38612000000000002</v>
      </c>
      <c r="S251" s="54">
        <f t="shared" si="20"/>
        <v>6.5799845400000008</v>
      </c>
      <c r="T251" s="5">
        <f t="shared" si="24"/>
        <v>-6.4139045400000008</v>
      </c>
      <c r="U251" s="52">
        <f t="shared" si="25"/>
        <v>-90.102883177836347</v>
      </c>
      <c r="V251" s="24" t="s">
        <v>503</v>
      </c>
    </row>
    <row r="252" spans="1:22" ht="51" x14ac:dyDescent="0.25">
      <c r="A252" s="20" t="s">
        <v>41</v>
      </c>
      <c r="B252" s="44" t="s">
        <v>427</v>
      </c>
      <c r="C252" s="38" t="s">
        <v>428</v>
      </c>
      <c r="D252" s="5">
        <v>1.5738835799231998</v>
      </c>
      <c r="E252" s="5">
        <v>0</v>
      </c>
      <c r="F252" s="5">
        <v>1.5738835799231998</v>
      </c>
      <c r="G252" s="5">
        <f t="shared" si="21"/>
        <v>27.024099929999998</v>
      </c>
      <c r="H252" s="54">
        <f t="shared" si="22"/>
        <v>27.024099929999998</v>
      </c>
      <c r="I252" s="54">
        <f t="shared" si="23"/>
        <v>0</v>
      </c>
      <c r="J252" s="54">
        <v>0</v>
      </c>
      <c r="K252" s="54">
        <v>0</v>
      </c>
      <c r="L252" s="54">
        <v>1.6895526000000001</v>
      </c>
      <c r="M252" s="54">
        <v>0</v>
      </c>
      <c r="N252" s="54">
        <v>25.334547329999999</v>
      </c>
      <c r="O252" s="51" t="s">
        <v>430</v>
      </c>
      <c r="P252" s="5">
        <v>0</v>
      </c>
      <c r="Q252" s="51" t="s">
        <v>430</v>
      </c>
      <c r="R252" s="54">
        <v>1.5739099999999999</v>
      </c>
      <c r="S252" s="54">
        <f t="shared" si="20"/>
        <v>27.024099929999998</v>
      </c>
      <c r="T252" s="5">
        <f t="shared" si="24"/>
        <v>-1.6895526000000001</v>
      </c>
      <c r="U252" s="52">
        <f t="shared" si="25"/>
        <v>-100</v>
      </c>
      <c r="V252" s="24" t="s">
        <v>504</v>
      </c>
    </row>
    <row r="253" spans="1:22" ht="77.25" x14ac:dyDescent="0.25">
      <c r="A253" s="20" t="s">
        <v>41</v>
      </c>
      <c r="B253" s="36" t="s">
        <v>148</v>
      </c>
      <c r="C253" s="22" t="s">
        <v>136</v>
      </c>
      <c r="D253" s="5">
        <v>0</v>
      </c>
      <c r="E253" s="5">
        <v>0</v>
      </c>
      <c r="F253" s="5">
        <v>0</v>
      </c>
      <c r="G253" s="5">
        <f>H253</f>
        <v>0</v>
      </c>
      <c r="H253" s="54">
        <f t="shared" si="22"/>
        <v>0</v>
      </c>
      <c r="I253" s="54">
        <f t="shared" si="23"/>
        <v>15.43388334</v>
      </c>
      <c r="J253" s="54">
        <v>0</v>
      </c>
      <c r="K253" s="54">
        <v>1.4800166699999999</v>
      </c>
      <c r="L253" s="54">
        <v>0</v>
      </c>
      <c r="M253" s="54">
        <v>13.95386667</v>
      </c>
      <c r="N253" s="54">
        <v>0</v>
      </c>
      <c r="O253" s="51" t="s">
        <v>430</v>
      </c>
      <c r="P253" s="5">
        <v>0</v>
      </c>
      <c r="Q253" s="51" t="s">
        <v>430</v>
      </c>
      <c r="R253" s="54">
        <v>-0.89888999999999997</v>
      </c>
      <c r="S253" s="54">
        <f t="shared" si="20"/>
        <v>-15.43388334</v>
      </c>
      <c r="T253" s="5">
        <f t="shared" si="24"/>
        <v>15.43388334</v>
      </c>
      <c r="U253" s="52">
        <v>100</v>
      </c>
      <c r="V253" s="66" t="s">
        <v>505</v>
      </c>
    </row>
    <row r="477" spans="3:3" x14ac:dyDescent="0.25">
      <c r="C477" s="3" t="s">
        <v>429</v>
      </c>
    </row>
  </sheetData>
  <autoFilter ref="A16:BP253"/>
  <mergeCells count="29">
    <mergeCell ref="A9:V9"/>
    <mergeCell ref="L13:M14"/>
    <mergeCell ref="H12:Q12"/>
    <mergeCell ref="R12:S12"/>
    <mergeCell ref="N13:O14"/>
    <mergeCell ref="F12:G12"/>
    <mergeCell ref="P13:Q14"/>
    <mergeCell ref="R13:R15"/>
    <mergeCell ref="S13:S15"/>
    <mergeCell ref="A4:V4"/>
    <mergeCell ref="A5:V5"/>
    <mergeCell ref="A6:V6"/>
    <mergeCell ref="A7:V7"/>
    <mergeCell ref="A8:V8"/>
    <mergeCell ref="V25:V91"/>
    <mergeCell ref="V106:V116"/>
    <mergeCell ref="A10:T10"/>
    <mergeCell ref="A11:V11"/>
    <mergeCell ref="A12:A15"/>
    <mergeCell ref="B12:B15"/>
    <mergeCell ref="C12:C15"/>
    <mergeCell ref="D12:D15"/>
    <mergeCell ref="E12:E15"/>
    <mergeCell ref="T12:U14"/>
    <mergeCell ref="V12:V15"/>
    <mergeCell ref="F13:F15"/>
    <mergeCell ref="G13:G15"/>
    <mergeCell ref="H13:I14"/>
    <mergeCell ref="J13:K14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50" orientation="portrait" r:id="rId1"/>
  <headerFooter alignWithMargins="0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12квОсв </vt:lpstr>
      <vt:lpstr>'12квОсв 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Колоколова А.В.</cp:lastModifiedBy>
  <cp:lastPrinted>2019-12-11T12:17:37Z</cp:lastPrinted>
  <dcterms:created xsi:type="dcterms:W3CDTF">2009-07-27T10:10:26Z</dcterms:created>
  <dcterms:modified xsi:type="dcterms:W3CDTF">2020-08-14T07:49:47Z</dcterms:modified>
</cp:coreProperties>
</file>