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5960" yWindow="0" windowWidth="12960" windowHeight="15720" tabRatio="796"/>
  </bookViews>
  <sheets>
    <sheet name="12квОсв " sheetId="14" r:id="rId1"/>
  </sheets>
  <definedNames>
    <definedName name="_xlnm._FilterDatabase" localSheetId="0" hidden="1">'12квОсв '!$A$17:$BP$17</definedName>
    <definedName name="Z_500C2F4F_1743_499A_A051_20565DBF52B2_.wvu.PrintArea" localSheetId="0" hidden="1">'12квОсв '!$A$1:$V$17</definedName>
    <definedName name="_xlnm.Print_Area" localSheetId="0">'12квОсв '!$A$1:$V$17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4" l="1"/>
  <c r="M20" i="14"/>
  <c r="O20" i="14"/>
  <c r="Q20" i="14"/>
  <c r="K26" i="14"/>
  <c r="K19" i="14" s="1"/>
  <c r="M26" i="14"/>
  <c r="M19" i="14" s="1"/>
  <c r="O26" i="14"/>
  <c r="O19" i="14" s="1"/>
  <c r="Q26" i="14"/>
  <c r="Q19" i="14" s="1"/>
  <c r="S110" i="14" l="1"/>
  <c r="R110" i="14" l="1"/>
  <c r="R229" i="14" l="1"/>
  <c r="R24" i="14" s="1"/>
  <c r="R124" i="14"/>
  <c r="R113" i="14"/>
  <c r="F229" i="14"/>
  <c r="F24" i="14" s="1"/>
  <c r="F197" i="14"/>
  <c r="F22" i="14" s="1"/>
  <c r="F191" i="14"/>
  <c r="F189" i="14"/>
  <c r="F152" i="14"/>
  <c r="F151" i="14" s="1"/>
  <c r="F124" i="14"/>
  <c r="F113" i="14"/>
  <c r="F98" i="14"/>
  <c r="F96" i="14" s="1"/>
  <c r="F30" i="14"/>
  <c r="F27" i="14" s="1"/>
  <c r="F26" i="14" s="1"/>
  <c r="F112" i="14" l="1"/>
  <c r="F19" i="14"/>
  <c r="F111" i="14"/>
  <c r="F20" i="14" s="1"/>
  <c r="R112" i="14"/>
  <c r="U99" i="14"/>
  <c r="U100" i="14"/>
  <c r="U101" i="14"/>
  <c r="U114" i="14"/>
  <c r="U115" i="14"/>
  <c r="U125" i="14"/>
  <c r="U141" i="14"/>
  <c r="U153" i="14"/>
  <c r="U154" i="14"/>
  <c r="U155" i="14"/>
  <c r="U156" i="14"/>
  <c r="U157" i="14"/>
  <c r="U158" i="14"/>
  <c r="U159" i="14"/>
  <c r="U160" i="14"/>
  <c r="U161" i="14"/>
  <c r="U162" i="14"/>
  <c r="U163" i="14"/>
  <c r="U164" i="14"/>
  <c r="U165" i="14"/>
  <c r="U166" i="14"/>
  <c r="U167" i="14"/>
  <c r="U168" i="14"/>
  <c r="U169" i="14"/>
  <c r="U171" i="14"/>
  <c r="U172" i="14"/>
  <c r="U173" i="14"/>
  <c r="U200" i="14"/>
  <c r="U201" i="14"/>
  <c r="U204" i="14"/>
  <c r="U205" i="14"/>
  <c r="U206" i="14"/>
  <c r="U207" i="14"/>
  <c r="U208" i="14"/>
  <c r="U209" i="14"/>
  <c r="U210" i="14"/>
  <c r="T21" i="14"/>
  <c r="T23" i="14"/>
  <c r="T25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7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4" i="14"/>
  <c r="T115" i="14"/>
  <c r="T116" i="14"/>
  <c r="T117" i="14"/>
  <c r="T118" i="14"/>
  <c r="T119" i="14"/>
  <c r="T120" i="14"/>
  <c r="T121" i="14"/>
  <c r="T122" i="14"/>
  <c r="T123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90" i="14"/>
  <c r="T192" i="14"/>
  <c r="T193" i="14"/>
  <c r="T194" i="14"/>
  <c r="T195" i="14"/>
  <c r="T196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30" i="14"/>
  <c r="T231" i="14"/>
  <c r="T232" i="14"/>
  <c r="T233" i="14"/>
  <c r="F18" i="14" l="1"/>
  <c r="D229" i="14"/>
  <c r="D24" i="14" s="1"/>
  <c r="D197" i="14"/>
  <c r="D22" i="14" s="1"/>
  <c r="D191" i="14"/>
  <c r="D189" i="14" s="1"/>
  <c r="D152" i="14"/>
  <c r="D151" i="14" s="1"/>
  <c r="D124" i="14"/>
  <c r="D113" i="14"/>
  <c r="D98" i="14"/>
  <c r="D96" i="14" s="1"/>
  <c r="D30" i="14"/>
  <c r="D27" i="14" s="1"/>
  <c r="D26" i="14" l="1"/>
  <c r="D19" i="14"/>
  <c r="D112" i="14"/>
  <c r="D111" i="14" s="1"/>
  <c r="D20" i="14" s="1"/>
  <c r="D18" i="14" l="1"/>
  <c r="J31" i="14" l="1"/>
  <c r="H31" i="14" s="1"/>
  <c r="J29" i="14"/>
  <c r="J28" i="14"/>
  <c r="H21" i="14"/>
  <c r="H23" i="14"/>
  <c r="H25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7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4" i="14"/>
  <c r="H115" i="14"/>
  <c r="H116" i="14"/>
  <c r="H117" i="14"/>
  <c r="H118" i="14"/>
  <c r="H119" i="14"/>
  <c r="H120" i="14"/>
  <c r="H121" i="14"/>
  <c r="H122" i="14"/>
  <c r="H123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90" i="14"/>
  <c r="H192" i="14"/>
  <c r="H193" i="14"/>
  <c r="H194" i="14"/>
  <c r="H195" i="14"/>
  <c r="H196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30" i="14"/>
  <c r="H231" i="14"/>
  <c r="H232" i="14"/>
  <c r="H233" i="14"/>
  <c r="P229" i="14"/>
  <c r="P24" i="14" s="1"/>
  <c r="P197" i="14"/>
  <c r="P22" i="14" s="1"/>
  <c r="P191" i="14"/>
  <c r="P189" i="14" s="1"/>
  <c r="P152" i="14"/>
  <c r="P151" i="14" s="1"/>
  <c r="P124" i="14"/>
  <c r="P113" i="14"/>
  <c r="P98" i="14"/>
  <c r="P96" i="14" s="1"/>
  <c r="P27" i="14"/>
  <c r="P26" i="14" s="1"/>
  <c r="P19" i="14" s="1"/>
  <c r="N229" i="14"/>
  <c r="N24" i="14" s="1"/>
  <c r="N197" i="14"/>
  <c r="N22" i="14" s="1"/>
  <c r="N191" i="14"/>
  <c r="N189" i="14" s="1"/>
  <c r="N152" i="14"/>
  <c r="N151" i="14" s="1"/>
  <c r="N124" i="14"/>
  <c r="N113" i="14"/>
  <c r="N98" i="14"/>
  <c r="N96" i="14" s="1"/>
  <c r="N27" i="14"/>
  <c r="N26" i="14" s="1"/>
  <c r="N19" i="14" s="1"/>
  <c r="L229" i="14"/>
  <c r="L24" i="14" s="1"/>
  <c r="L197" i="14"/>
  <c r="L22" i="14" s="1"/>
  <c r="L191" i="14"/>
  <c r="L189" i="14" s="1"/>
  <c r="L152" i="14"/>
  <c r="L151" i="14" s="1"/>
  <c r="L124" i="14"/>
  <c r="L113" i="14"/>
  <c r="L98" i="14"/>
  <c r="L96" i="14" s="1"/>
  <c r="L27" i="14"/>
  <c r="L26" i="14" s="1"/>
  <c r="L19" i="14" s="1"/>
  <c r="J229" i="14"/>
  <c r="J197" i="14"/>
  <c r="J191" i="14"/>
  <c r="J152" i="14"/>
  <c r="J124" i="14"/>
  <c r="J113" i="14"/>
  <c r="J98" i="14"/>
  <c r="P112" i="14" l="1"/>
  <c r="U113" i="14"/>
  <c r="T113" i="14"/>
  <c r="T28" i="14"/>
  <c r="U28" i="14"/>
  <c r="H29" i="14"/>
  <c r="T29" i="14"/>
  <c r="U29" i="14"/>
  <c r="H229" i="14"/>
  <c r="T229" i="14"/>
  <c r="U124" i="14"/>
  <c r="T124" i="14"/>
  <c r="T31" i="14"/>
  <c r="U31" i="14"/>
  <c r="J96" i="14"/>
  <c r="H96" i="14" s="1"/>
  <c r="U98" i="14"/>
  <c r="T98" i="14"/>
  <c r="U152" i="14"/>
  <c r="T152" i="14"/>
  <c r="J189" i="14"/>
  <c r="T189" i="14" s="1"/>
  <c r="T191" i="14"/>
  <c r="J22" i="14"/>
  <c r="T197" i="14"/>
  <c r="U197" i="14"/>
  <c r="J30" i="14"/>
  <c r="L112" i="14"/>
  <c r="L111" i="14" s="1"/>
  <c r="L20" i="14" s="1"/>
  <c r="H113" i="14"/>
  <c r="J151" i="14"/>
  <c r="H152" i="14"/>
  <c r="H171" i="14"/>
  <c r="J24" i="14"/>
  <c r="J112" i="14"/>
  <c r="H191" i="14"/>
  <c r="H22" i="14"/>
  <c r="N112" i="14"/>
  <c r="N111" i="14" s="1"/>
  <c r="N20" i="14" s="1"/>
  <c r="H98" i="14"/>
  <c r="H197" i="14"/>
  <c r="P111" i="14"/>
  <c r="P20" i="14" s="1"/>
  <c r="H124" i="14"/>
  <c r="H28" i="14"/>
  <c r="T30" i="14" l="1"/>
  <c r="U30" i="14"/>
  <c r="H151" i="14"/>
  <c r="U151" i="14"/>
  <c r="T151" i="14"/>
  <c r="J27" i="14"/>
  <c r="J26" i="14" s="1"/>
  <c r="J19" i="14" s="1"/>
  <c r="T22" i="14"/>
  <c r="U22" i="14"/>
  <c r="H30" i="14"/>
  <c r="U112" i="14"/>
  <c r="T112" i="14"/>
  <c r="H189" i="14"/>
  <c r="H24" i="14"/>
  <c r="T24" i="14"/>
  <c r="T96" i="14"/>
  <c r="U96" i="14"/>
  <c r="P18" i="14"/>
  <c r="N18" i="14"/>
  <c r="H27" i="14"/>
  <c r="L18" i="14"/>
  <c r="H112" i="14"/>
  <c r="J111" i="14"/>
  <c r="J20" i="14" s="1"/>
  <c r="U27" i="14" l="1"/>
  <c r="T27" i="14"/>
  <c r="T111" i="14"/>
  <c r="U111" i="14"/>
  <c r="H111" i="14"/>
  <c r="H20" i="14"/>
  <c r="U20" i="14" l="1"/>
  <c r="T20" i="14"/>
  <c r="T26" i="14"/>
  <c r="U26" i="14"/>
  <c r="H26" i="14"/>
  <c r="U19" i="14" l="1"/>
  <c r="T19" i="14"/>
  <c r="H19" i="14"/>
  <c r="J18" i="14"/>
  <c r="I19" i="14"/>
  <c r="S19" i="14" s="1"/>
  <c r="I20" i="14"/>
  <c r="S20" i="14" s="1"/>
  <c r="I21" i="14"/>
  <c r="S21" i="14" s="1"/>
  <c r="I22" i="14"/>
  <c r="S22" i="14" s="1"/>
  <c r="I23" i="14"/>
  <c r="S23" i="14" s="1"/>
  <c r="I24" i="14"/>
  <c r="S24" i="14" s="1"/>
  <c r="I25" i="14"/>
  <c r="S25" i="14" s="1"/>
  <c r="I26" i="14"/>
  <c r="S26" i="14" s="1"/>
  <c r="I27" i="14"/>
  <c r="S27" i="14" s="1"/>
  <c r="I28" i="14"/>
  <c r="S28" i="14" s="1"/>
  <c r="R28" i="14" s="1"/>
  <c r="I29" i="14"/>
  <c r="S29" i="14" s="1"/>
  <c r="R29" i="14" s="1"/>
  <c r="I30" i="14"/>
  <c r="S30" i="14" s="1"/>
  <c r="I31" i="14"/>
  <c r="S31" i="14" s="1"/>
  <c r="I32" i="14"/>
  <c r="S32" i="14" s="1"/>
  <c r="I33" i="14"/>
  <c r="S33" i="14" s="1"/>
  <c r="I34" i="14"/>
  <c r="S34" i="14" s="1"/>
  <c r="I35" i="14"/>
  <c r="S35" i="14" s="1"/>
  <c r="I36" i="14"/>
  <c r="S36" i="14" s="1"/>
  <c r="I37" i="14"/>
  <c r="S37" i="14" s="1"/>
  <c r="I38" i="14"/>
  <c r="S38" i="14" s="1"/>
  <c r="I39" i="14"/>
  <c r="S39" i="14" s="1"/>
  <c r="I40" i="14"/>
  <c r="S40" i="14" s="1"/>
  <c r="I41" i="14"/>
  <c r="S41" i="14" s="1"/>
  <c r="I42" i="14"/>
  <c r="S42" i="14" s="1"/>
  <c r="I43" i="14"/>
  <c r="S43" i="14" s="1"/>
  <c r="I44" i="14"/>
  <c r="S44" i="14" s="1"/>
  <c r="I45" i="14"/>
  <c r="S45" i="14" s="1"/>
  <c r="I46" i="14"/>
  <c r="S46" i="14" s="1"/>
  <c r="I47" i="14"/>
  <c r="S47" i="14" s="1"/>
  <c r="I48" i="14"/>
  <c r="S48" i="14" s="1"/>
  <c r="I49" i="14"/>
  <c r="S49" i="14" s="1"/>
  <c r="I50" i="14"/>
  <c r="S50" i="14" s="1"/>
  <c r="I51" i="14"/>
  <c r="S51" i="14" s="1"/>
  <c r="I52" i="14"/>
  <c r="S52" i="14" s="1"/>
  <c r="I53" i="14"/>
  <c r="S53" i="14" s="1"/>
  <c r="I54" i="14"/>
  <c r="S54" i="14" s="1"/>
  <c r="I55" i="14"/>
  <c r="S55" i="14" s="1"/>
  <c r="I56" i="14"/>
  <c r="S56" i="14" s="1"/>
  <c r="I57" i="14"/>
  <c r="S57" i="14" s="1"/>
  <c r="I58" i="14"/>
  <c r="S58" i="14" s="1"/>
  <c r="I59" i="14"/>
  <c r="S59" i="14" s="1"/>
  <c r="I60" i="14"/>
  <c r="S60" i="14" s="1"/>
  <c r="I61" i="14"/>
  <c r="S61" i="14" s="1"/>
  <c r="I62" i="14"/>
  <c r="S62" i="14" s="1"/>
  <c r="I63" i="14"/>
  <c r="S63" i="14" s="1"/>
  <c r="I64" i="14"/>
  <c r="S64" i="14" s="1"/>
  <c r="I65" i="14"/>
  <c r="S65" i="14" s="1"/>
  <c r="I66" i="14"/>
  <c r="S66" i="14" s="1"/>
  <c r="I67" i="14"/>
  <c r="S67" i="14" s="1"/>
  <c r="I68" i="14"/>
  <c r="S68" i="14" s="1"/>
  <c r="I69" i="14"/>
  <c r="S69" i="14" s="1"/>
  <c r="I70" i="14"/>
  <c r="S70" i="14" s="1"/>
  <c r="I71" i="14"/>
  <c r="S71" i="14" s="1"/>
  <c r="I72" i="14"/>
  <c r="S72" i="14" s="1"/>
  <c r="I73" i="14"/>
  <c r="S73" i="14" s="1"/>
  <c r="I74" i="14"/>
  <c r="S74" i="14" s="1"/>
  <c r="I75" i="14"/>
  <c r="S75" i="14" s="1"/>
  <c r="I76" i="14"/>
  <c r="S76" i="14" s="1"/>
  <c r="I77" i="14"/>
  <c r="S77" i="14" s="1"/>
  <c r="I78" i="14"/>
  <c r="S78" i="14" s="1"/>
  <c r="I79" i="14"/>
  <c r="S79" i="14" s="1"/>
  <c r="I80" i="14"/>
  <c r="S80" i="14" s="1"/>
  <c r="I81" i="14"/>
  <c r="S81" i="14" s="1"/>
  <c r="I82" i="14"/>
  <c r="S82" i="14" s="1"/>
  <c r="R82" i="14" s="1"/>
  <c r="I83" i="14"/>
  <c r="S83" i="14" s="1"/>
  <c r="I84" i="14"/>
  <c r="S84" i="14" s="1"/>
  <c r="I85" i="14"/>
  <c r="S85" i="14" s="1"/>
  <c r="I86" i="14"/>
  <c r="S86" i="14" s="1"/>
  <c r="I87" i="14"/>
  <c r="S87" i="14" s="1"/>
  <c r="I88" i="14"/>
  <c r="S88" i="14" s="1"/>
  <c r="I89" i="14"/>
  <c r="S89" i="14" s="1"/>
  <c r="I90" i="14"/>
  <c r="S90" i="14" s="1"/>
  <c r="I91" i="14"/>
  <c r="S91" i="14" s="1"/>
  <c r="I92" i="14"/>
  <c r="S92" i="14" s="1"/>
  <c r="I93" i="14"/>
  <c r="S93" i="14" s="1"/>
  <c r="I94" i="14"/>
  <c r="S94" i="14" s="1"/>
  <c r="I95" i="14"/>
  <c r="S95" i="14" s="1"/>
  <c r="I96" i="14"/>
  <c r="S96" i="14" s="1"/>
  <c r="I97" i="14"/>
  <c r="S97" i="14" s="1"/>
  <c r="I98" i="14"/>
  <c r="S98" i="14" s="1"/>
  <c r="I99" i="14"/>
  <c r="S99" i="14" s="1"/>
  <c r="I100" i="14"/>
  <c r="S100" i="14" s="1"/>
  <c r="I101" i="14"/>
  <c r="S101" i="14" s="1"/>
  <c r="I102" i="14"/>
  <c r="S102" i="14" s="1"/>
  <c r="R102" i="14" s="1"/>
  <c r="I103" i="14"/>
  <c r="S103" i="14" s="1"/>
  <c r="R103" i="14" s="1"/>
  <c r="I104" i="14"/>
  <c r="S104" i="14" s="1"/>
  <c r="R104" i="14" s="1"/>
  <c r="I105" i="14"/>
  <c r="S105" i="14" s="1"/>
  <c r="R105" i="14" s="1"/>
  <c r="I106" i="14"/>
  <c r="S106" i="14" s="1"/>
  <c r="R106" i="14" s="1"/>
  <c r="I107" i="14"/>
  <c r="S107" i="14" s="1"/>
  <c r="R107" i="14" s="1"/>
  <c r="I108" i="14"/>
  <c r="S108" i="14" s="1"/>
  <c r="R108" i="14" s="1"/>
  <c r="I109" i="14"/>
  <c r="S109" i="14" s="1"/>
  <c r="R109" i="14" s="1"/>
  <c r="I110" i="14"/>
  <c r="I111" i="14"/>
  <c r="S111" i="14" s="1"/>
  <c r="I112" i="14"/>
  <c r="S112" i="14" s="1"/>
  <c r="I113" i="14"/>
  <c r="S113" i="14" s="1"/>
  <c r="I114" i="14"/>
  <c r="S114" i="14" s="1"/>
  <c r="I115" i="14"/>
  <c r="S115" i="14" s="1"/>
  <c r="I116" i="14"/>
  <c r="S116" i="14" s="1"/>
  <c r="I117" i="14"/>
  <c r="S117" i="14" s="1"/>
  <c r="I118" i="14"/>
  <c r="S118" i="14" s="1"/>
  <c r="I119" i="14"/>
  <c r="S119" i="14" s="1"/>
  <c r="I120" i="14"/>
  <c r="S120" i="14" s="1"/>
  <c r="I121" i="14"/>
  <c r="S121" i="14" s="1"/>
  <c r="I122" i="14"/>
  <c r="S122" i="14" s="1"/>
  <c r="I123" i="14"/>
  <c r="S123" i="14" s="1"/>
  <c r="I124" i="14"/>
  <c r="S124" i="14" s="1"/>
  <c r="I125" i="14"/>
  <c r="S125" i="14" s="1"/>
  <c r="I126" i="14"/>
  <c r="S126" i="14" s="1"/>
  <c r="I127" i="14"/>
  <c r="S127" i="14" s="1"/>
  <c r="I128" i="14"/>
  <c r="S128" i="14" s="1"/>
  <c r="I129" i="14"/>
  <c r="S129" i="14" s="1"/>
  <c r="I130" i="14"/>
  <c r="S130" i="14" s="1"/>
  <c r="I131" i="14"/>
  <c r="S131" i="14" s="1"/>
  <c r="I132" i="14"/>
  <c r="S132" i="14" s="1"/>
  <c r="I133" i="14"/>
  <c r="S133" i="14" s="1"/>
  <c r="I134" i="14"/>
  <c r="S134" i="14" s="1"/>
  <c r="I135" i="14"/>
  <c r="S135" i="14" s="1"/>
  <c r="I136" i="14"/>
  <c r="S136" i="14" s="1"/>
  <c r="I137" i="14"/>
  <c r="S137" i="14" s="1"/>
  <c r="I138" i="14"/>
  <c r="S138" i="14" s="1"/>
  <c r="I139" i="14"/>
  <c r="S139" i="14" s="1"/>
  <c r="I140" i="14"/>
  <c r="S140" i="14" s="1"/>
  <c r="I141" i="14"/>
  <c r="S141" i="14" s="1"/>
  <c r="I142" i="14"/>
  <c r="S142" i="14" s="1"/>
  <c r="I143" i="14"/>
  <c r="S143" i="14" s="1"/>
  <c r="I144" i="14"/>
  <c r="S144" i="14" s="1"/>
  <c r="I145" i="14"/>
  <c r="S145" i="14" s="1"/>
  <c r="I146" i="14"/>
  <c r="S146" i="14" s="1"/>
  <c r="I147" i="14"/>
  <c r="S147" i="14" s="1"/>
  <c r="I148" i="14"/>
  <c r="S148" i="14" s="1"/>
  <c r="I149" i="14"/>
  <c r="S149" i="14" s="1"/>
  <c r="I150" i="14"/>
  <c r="S150" i="14" s="1"/>
  <c r="I151" i="14"/>
  <c r="S151" i="14" s="1"/>
  <c r="I152" i="14"/>
  <c r="S152" i="14" s="1"/>
  <c r="I153" i="14"/>
  <c r="S153" i="14" s="1"/>
  <c r="I154" i="14"/>
  <c r="S154" i="14" s="1"/>
  <c r="I155" i="14"/>
  <c r="S155" i="14" s="1"/>
  <c r="I156" i="14"/>
  <c r="S156" i="14" s="1"/>
  <c r="I157" i="14"/>
  <c r="S157" i="14" s="1"/>
  <c r="I158" i="14"/>
  <c r="S158" i="14" s="1"/>
  <c r="I159" i="14"/>
  <c r="S159" i="14" s="1"/>
  <c r="I160" i="14"/>
  <c r="S160" i="14" s="1"/>
  <c r="I161" i="14"/>
  <c r="S161" i="14" s="1"/>
  <c r="I162" i="14"/>
  <c r="S162" i="14" s="1"/>
  <c r="I163" i="14"/>
  <c r="S163" i="14" s="1"/>
  <c r="I164" i="14"/>
  <c r="S164" i="14" s="1"/>
  <c r="I165" i="14"/>
  <c r="S165" i="14" s="1"/>
  <c r="I166" i="14"/>
  <c r="S166" i="14" s="1"/>
  <c r="I167" i="14"/>
  <c r="S167" i="14" s="1"/>
  <c r="I168" i="14"/>
  <c r="S168" i="14" s="1"/>
  <c r="I169" i="14"/>
  <c r="S169" i="14" s="1"/>
  <c r="I170" i="14"/>
  <c r="S170" i="14" s="1"/>
  <c r="I171" i="14"/>
  <c r="S171" i="14" s="1"/>
  <c r="I172" i="14"/>
  <c r="S172" i="14" s="1"/>
  <c r="I173" i="14"/>
  <c r="S173" i="14" s="1"/>
  <c r="I174" i="14"/>
  <c r="S174" i="14" s="1"/>
  <c r="R174" i="14" s="1"/>
  <c r="I175" i="14"/>
  <c r="S175" i="14" s="1"/>
  <c r="R175" i="14" s="1"/>
  <c r="I176" i="14"/>
  <c r="S176" i="14" s="1"/>
  <c r="R176" i="14" s="1"/>
  <c r="I177" i="14"/>
  <c r="S177" i="14" s="1"/>
  <c r="R177" i="14" s="1"/>
  <c r="I178" i="14"/>
  <c r="S178" i="14" s="1"/>
  <c r="R178" i="14" s="1"/>
  <c r="I179" i="14"/>
  <c r="S179" i="14" s="1"/>
  <c r="I180" i="14"/>
  <c r="S180" i="14" s="1"/>
  <c r="I181" i="14"/>
  <c r="S181" i="14" s="1"/>
  <c r="I182" i="14"/>
  <c r="S182" i="14" s="1"/>
  <c r="I183" i="14"/>
  <c r="S183" i="14" s="1"/>
  <c r="I184" i="14"/>
  <c r="S184" i="14" s="1"/>
  <c r="I185" i="14"/>
  <c r="S185" i="14" s="1"/>
  <c r="I186" i="14"/>
  <c r="S186" i="14" s="1"/>
  <c r="I187" i="14"/>
  <c r="S187" i="14" s="1"/>
  <c r="I188" i="14"/>
  <c r="S188" i="14" s="1"/>
  <c r="I189" i="14"/>
  <c r="S189" i="14" s="1"/>
  <c r="I190" i="14"/>
  <c r="S190" i="14" s="1"/>
  <c r="I191" i="14"/>
  <c r="S191" i="14" s="1"/>
  <c r="I192" i="14"/>
  <c r="S192" i="14" s="1"/>
  <c r="I193" i="14"/>
  <c r="S193" i="14" s="1"/>
  <c r="R193" i="14" s="1"/>
  <c r="R191" i="14" s="1"/>
  <c r="R189" i="14" s="1"/>
  <c r="I194" i="14"/>
  <c r="S194" i="14" s="1"/>
  <c r="I195" i="14"/>
  <c r="S195" i="14" s="1"/>
  <c r="I196" i="14"/>
  <c r="S196" i="14" s="1"/>
  <c r="I197" i="14"/>
  <c r="S197" i="14" s="1"/>
  <c r="I198" i="14"/>
  <c r="S198" i="14" s="1"/>
  <c r="I199" i="14"/>
  <c r="S199" i="14" s="1"/>
  <c r="I200" i="14"/>
  <c r="S200" i="14" s="1"/>
  <c r="I201" i="14"/>
  <c r="S201" i="14" s="1"/>
  <c r="I202" i="14"/>
  <c r="S202" i="14" s="1"/>
  <c r="I203" i="14"/>
  <c r="S203" i="14" s="1"/>
  <c r="I204" i="14"/>
  <c r="S204" i="14" s="1"/>
  <c r="I205" i="14"/>
  <c r="S205" i="14" s="1"/>
  <c r="I206" i="14"/>
  <c r="S206" i="14" s="1"/>
  <c r="I207" i="14"/>
  <c r="S207" i="14" s="1"/>
  <c r="I208" i="14"/>
  <c r="S208" i="14" s="1"/>
  <c r="I209" i="14"/>
  <c r="S209" i="14" s="1"/>
  <c r="I210" i="14"/>
  <c r="S210" i="14" s="1"/>
  <c r="I211" i="14"/>
  <c r="S211" i="14" s="1"/>
  <c r="R211" i="14" s="1"/>
  <c r="I212" i="14"/>
  <c r="S212" i="14" s="1"/>
  <c r="I213" i="14"/>
  <c r="S213" i="14" s="1"/>
  <c r="R213" i="14" s="1"/>
  <c r="I214" i="14"/>
  <c r="S214" i="14" s="1"/>
  <c r="R214" i="14" s="1"/>
  <c r="I215" i="14"/>
  <c r="S215" i="14" s="1"/>
  <c r="R215" i="14" s="1"/>
  <c r="I216" i="14"/>
  <c r="S216" i="14" s="1"/>
  <c r="R216" i="14" s="1"/>
  <c r="I217" i="14"/>
  <c r="S217" i="14" s="1"/>
  <c r="R217" i="14" s="1"/>
  <c r="I218" i="14"/>
  <c r="S218" i="14" s="1"/>
  <c r="R218" i="14" s="1"/>
  <c r="I219" i="14"/>
  <c r="S219" i="14" s="1"/>
  <c r="R219" i="14" s="1"/>
  <c r="I220" i="14"/>
  <c r="S220" i="14" s="1"/>
  <c r="R220" i="14" s="1"/>
  <c r="I221" i="14"/>
  <c r="S221" i="14" s="1"/>
  <c r="R221" i="14" s="1"/>
  <c r="I222" i="14"/>
  <c r="S222" i="14" s="1"/>
  <c r="R222" i="14" s="1"/>
  <c r="I223" i="14"/>
  <c r="S223" i="14" s="1"/>
  <c r="I224" i="14"/>
  <c r="S224" i="14" s="1"/>
  <c r="R224" i="14" s="1"/>
  <c r="I225" i="14"/>
  <c r="S225" i="14" s="1"/>
  <c r="I226" i="14"/>
  <c r="S226" i="14" s="1"/>
  <c r="R226" i="14" s="1"/>
  <c r="I227" i="14"/>
  <c r="S227" i="14" s="1"/>
  <c r="R227" i="14" s="1"/>
  <c r="I228" i="14"/>
  <c r="S228" i="14" s="1"/>
  <c r="I229" i="14"/>
  <c r="S229" i="14" s="1"/>
  <c r="I230" i="14"/>
  <c r="S230" i="14" s="1"/>
  <c r="I231" i="14"/>
  <c r="S231" i="14" s="1"/>
  <c r="I232" i="14"/>
  <c r="S232" i="14" s="1"/>
  <c r="I233" i="14"/>
  <c r="S233" i="14" s="1"/>
  <c r="I18" i="14"/>
  <c r="S18" i="14" s="1"/>
  <c r="R152" i="14" l="1"/>
  <c r="R151" i="14" s="1"/>
  <c r="R111" i="14" s="1"/>
  <c r="R98" i="14"/>
  <c r="R96" i="14" s="1"/>
  <c r="R27" i="14"/>
  <c r="R26" i="14" s="1"/>
  <c r="R19" i="14" s="1"/>
  <c r="R197" i="14"/>
  <c r="R22" i="14" s="1"/>
  <c r="U18" i="14"/>
  <c r="T18" i="14"/>
  <c r="H18" i="14"/>
  <c r="B17" i="14"/>
  <c r="C17" i="14" s="1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R20" i="14" l="1"/>
  <c r="R18" i="14" s="1"/>
</calcChain>
</file>

<file path=xl/sharedStrings.xml><?xml version="1.0" encoding="utf-8"?>
<sst xmlns="http://schemas.openxmlformats.org/spreadsheetml/2006/main" count="842" uniqueCount="468">
  <si>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</si>
  <si>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</si>
  <si>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</si>
  <si>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</si>
  <si>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</si>
  <si>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</si>
  <si>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</si>
  <si>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</si>
  <si>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</si>
  <si>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</si>
  <si>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</si>
  <si>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</si>
  <si>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</si>
  <si>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</si>
  <si>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</si>
  <si>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</si>
  <si>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</si>
  <si>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</si>
  <si>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</si>
  <si>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</si>
  <si>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</si>
  <si>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</si>
  <si>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</si>
  <si>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</si>
  <si>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</si>
  <si>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</si>
  <si>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</si>
  <si>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</si>
  <si>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</si>
  <si>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</si>
  <si>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</si>
  <si>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</si>
  <si>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</si>
  <si>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</si>
  <si>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</si>
  <si>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</si>
  <si>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</si>
  <si>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</si>
  <si>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</si>
  <si>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</si>
  <si>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</si>
  <si>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</si>
  <si>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</si>
  <si>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</si>
  <si>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</si>
  <si>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</si>
  <si>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</si>
  <si>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</si>
  <si>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</si>
  <si>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</si>
  <si>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</si>
  <si>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</si>
  <si>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</si>
  <si>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</si>
  <si>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</si>
  <si>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</si>
  <si>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</si>
  <si>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</si>
  <si>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</si>
  <si>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</si>
  <si>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</si>
  <si>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</si>
  <si>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</si>
  <si>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</si>
  <si>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</si>
  <si>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</si>
  <si>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</si>
  <si>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</si>
  <si>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</si>
  <si>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</si>
  <si>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</si>
  <si>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</si>
  <si>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</si>
  <si>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</si>
  <si>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</si>
  <si>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</si>
  <si>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</si>
  <si>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</si>
  <si>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</si>
  <si>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</si>
  <si>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</si>
  <si>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</si>
  <si>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</si>
  <si>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</si>
  <si>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</si>
  <si>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</si>
  <si>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</si>
  <si>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</si>
  <si>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</si>
  <si>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</si>
  <si>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</si>
  <si>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</si>
  <si>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</si>
  <si>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</si>
  <si>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</si>
  <si>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</si>
  <si>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</si>
  <si>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</si>
  <si>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</si>
  <si>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</si>
  <si>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</si>
  <si>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</si>
  <si>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</si>
  <si>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</si>
  <si>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</si>
  <si>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</si>
  <si>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</si>
  <si>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</si>
  <si>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</si>
  <si>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</si>
  <si>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</si>
  <si>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</si>
  <si>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</si>
  <si>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</si>
  <si>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</si>
  <si>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</si>
  <si>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</si>
  <si>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</si>
  <si>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</si>
  <si>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</si>
  <si>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</si>
  <si>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</si>
  <si>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</si>
  <si>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</si>
  <si>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</si>
  <si>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</si>
  <si>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</si>
  <si>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</si>
  <si>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</si>
  <si>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</si>
  <si>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</si>
  <si>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</si>
  <si>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</si>
  <si>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</si>
  <si>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</si>
  <si>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</si>
  <si>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</si>
  <si>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</si>
  <si>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</si>
  <si>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</si>
  <si>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</si>
  <si>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</si>
  <si>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</si>
  <si>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</si>
  <si>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E_18/00018</t>
  </si>
  <si>
    <t>E_18/00020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</si>
  <si>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</si>
  <si>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</si>
  <si>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</si>
  <si>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</si>
  <si>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</si>
  <si>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</si>
  <si>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</si>
  <si>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</si>
  <si>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</si>
  <si>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</si>
  <si>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</si>
  <si>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</si>
  <si>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</si>
  <si>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за 1 квартал 2020 года</t>
  </si>
  <si>
    <t xml:space="preserve">Утвержденные плановые значения показателей приведены в соответствии с     </t>
  </si>
  <si>
    <t>Год раскрытия информации:2020  год</t>
  </si>
  <si>
    <t xml:space="preserve">Фактический объем освоения капитальных вложений на  01.01.2020 года в прогнозных ценах соответствующих лет, млн. рублей 
(без НДС) </t>
  </si>
  <si>
    <t xml:space="preserve">Остаток освоения капитальных вложений 
на  01.01.2020 года ,  
млн. рублей 
(без НДС) </t>
  </si>
  <si>
    <t xml:space="preserve">Освоение капитальных вложений 2020 года, млн. рублей (без НДС) </t>
  </si>
  <si>
    <t>Строительство КЛ для технологического присоединения. Новое строительство ( протяженностью 18,87м)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</si>
  <si>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</si>
  <si>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</si>
  <si>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</si>
  <si>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</si>
  <si>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</si>
  <si>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</si>
  <si>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</si>
  <si>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</si>
  <si>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</si>
  <si>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</si>
  <si>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</si>
  <si>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</si>
  <si>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</si>
  <si>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</si>
  <si>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</si>
  <si>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</si>
  <si>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</si>
  <si>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</si>
  <si>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</si>
  <si>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</si>
  <si>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</si>
  <si>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</si>
  <si>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</si>
  <si>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</si>
  <si>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</si>
  <si>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</si>
  <si>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</si>
  <si>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</si>
  <si>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</si>
  <si>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</si>
  <si>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</si>
  <si>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</si>
  <si>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</si>
  <si>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</si>
  <si>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</si>
  <si>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</si>
  <si>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</si>
  <si>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</si>
  <si>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</si>
  <si>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</si>
  <si>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</si>
  <si>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</si>
  <si>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</si>
  <si>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</si>
  <si>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</si>
  <si>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</si>
  <si>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</si>
  <si>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</si>
  <si>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</si>
  <si>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</si>
  <si>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</si>
  <si>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</si>
  <si>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</si>
  <si>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</si>
  <si>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</si>
  <si>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</si>
  <si>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</si>
  <si>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</si>
  <si>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</si>
  <si>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</si>
  <si>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</si>
  <si>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</si>
  <si>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</si>
  <si>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</si>
  <si>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</si>
  <si>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</si>
  <si>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</si>
  <si>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</si>
  <si>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</si>
  <si>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</si>
  <si>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</si>
  <si>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</si>
  <si>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</si>
  <si>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</si>
  <si>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</si>
  <si>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</si>
  <si>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</si>
  <si>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</si>
  <si>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</si>
  <si>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</si>
  <si>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</si>
  <si>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</si>
  <si>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</si>
  <si>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</si>
  <si>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</si>
  <si>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</si>
  <si>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</si>
  <si>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</si>
  <si>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</si>
  <si>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</si>
  <si>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</si>
  <si>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</si>
  <si>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</si>
  <si>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</si>
  <si>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</si>
  <si>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</si>
  <si>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</si>
  <si>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</si>
  <si>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</si>
  <si>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</si>
  <si>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</si>
  <si>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</si>
  <si>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</si>
  <si>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</si>
  <si>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</si>
  <si>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</si>
  <si>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</si>
  <si>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</si>
  <si>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</si>
  <si>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</si>
  <si>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</si>
  <si>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 xml:space="preserve">ТП-548 КВЛИ-0,4кВ ул.Рязанская 117 </t>
  </si>
  <si>
    <t>K_20/1.1.4.2.6</t>
  </si>
  <si>
    <t>ТП-919 КВЛИ-0,4 кВ пер.Автогенный 9б (Иванова В.В.)</t>
  </si>
  <si>
    <t>K_20/1.1.4.2.7</t>
  </si>
  <si>
    <t xml:space="preserve">Реконструкция низковольного оборудования  по технологическому присоединению в ТП-19 </t>
  </si>
  <si>
    <t>K_20/1.1.4.2.8</t>
  </si>
  <si>
    <t>Реконструкция высоковольтного оборудования (замена трансформатора 1х0,63) ТП-49</t>
  </si>
  <si>
    <t>K_20/1.1.4.2.9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</si>
  <si>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</si>
  <si>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</si>
  <si>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</si>
  <si>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</si>
  <si>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</si>
  <si>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</si>
  <si>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</si>
  <si>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</si>
  <si>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</si>
  <si>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</si>
  <si>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</si>
  <si>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</si>
  <si>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</si>
  <si>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</si>
  <si>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</si>
  <si>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</si>
  <si>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</si>
  <si>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</si>
  <si>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</si>
  <si>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</si>
  <si>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</si>
  <si>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</si>
  <si>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</si>
  <si>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</si>
  <si>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</si>
  <si>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</si>
  <si>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</si>
  <si>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</si>
  <si>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</si>
  <si>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</si>
  <si>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</si>
  <si>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</si>
  <si>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</si>
  <si>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</si>
  <si>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</si>
  <si>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</si>
  <si>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</si>
  <si>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</si>
  <si>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</si>
  <si>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</si>
  <si>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</si>
  <si>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</si>
  <si>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</si>
  <si>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</si>
  <si>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</si>
  <si>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</si>
  <si>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</si>
  <si>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</si>
  <si>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</si>
  <si>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</si>
  <si>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</si>
  <si>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</si>
  <si>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</si>
  <si>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</si>
  <si>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</si>
  <si>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</si>
  <si>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</si>
  <si>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</si>
  <si>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</si>
  <si>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</si>
  <si>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</si>
  <si>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</si>
  <si>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</si>
  <si>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</si>
  <si>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</si>
  <si>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</si>
  <si>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</si>
  <si>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</si>
  <si>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</si>
  <si>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</si>
  <si>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</si>
  <si>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</si>
  <si>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ВЛ-0,4 кВ ТП-290 с монтажом кабельных выводов  (протяженность по трассе 2,69 км)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</si>
  <si>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</si>
  <si>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</si>
  <si>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</si>
  <si>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</si>
  <si>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</si>
  <si>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</si>
  <si>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</si>
  <si>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</si>
  <si>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</si>
  <si>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</si>
  <si>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</si>
  <si>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</si>
  <si>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</si>
  <si>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</si>
  <si>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</si>
  <si>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</si>
  <si>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</si>
  <si>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</si>
  <si>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</si>
  <si>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</si>
  <si>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</si>
  <si>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</si>
  <si>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</si>
  <si>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</si>
  <si>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</si>
  <si>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</si>
  <si>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</si>
  <si>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</si>
  <si>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</si>
  <si>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</si>
  <si>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</si>
  <si>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</si>
  <si>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</si>
  <si>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</si>
  <si>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</si>
  <si>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</si>
  <si>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</si>
  <si>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</si>
  <si>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</si>
  <si>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</si>
  <si>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</si>
  <si>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</si>
  <si>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</si>
  <si>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</si>
  <si>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</si>
  <si>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</si>
  <si>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</si>
  <si>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</si>
  <si>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</si>
  <si>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</si>
  <si>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</si>
  <si>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</si>
  <si>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</si>
  <si>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</si>
  <si>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</si>
  <si>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</si>
  <si>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</si>
  <si>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</si>
  <si>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</si>
  <si>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</si>
  <si>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</si>
  <si>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</si>
  <si>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</si>
  <si>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</si>
  <si>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 xml:space="preserve">ТП-919 КВЛИ-0,4 кВ пер.Автогенный 9б 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</si>
  <si>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</si>
  <si>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</si>
  <si>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</si>
  <si>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</si>
  <si>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</si>
  <si>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ТП-1935 КЛ-1кВ ул.Дорожная, 18 (АО "Агроэлектроника")</t>
  </si>
  <si>
    <t>K_20/1.4.8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</si>
  <si>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</si>
  <si>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</si>
  <si>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</si>
  <si>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</si>
  <si>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</si>
  <si>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</si>
  <si>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</si>
  <si>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</si>
  <si>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</si>
  <si>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</si>
  <si>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 xml:space="preserve">ТП-1757 КЛ-1кВ ул.Корольковой 11в </t>
  </si>
  <si>
    <t>K_20/1.4.14</t>
  </si>
  <si>
    <t>Строительство КЛ-0,4кВ  от ТП-1369 до опоры Г/св ул.Чапаева (протяженность по трассе 0,034 км)</t>
  </si>
  <si>
    <t>K_20/1.4.15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</si>
  <si>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</si>
  <si>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</si>
  <si>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</si>
  <si>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</si>
  <si>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>Телевизор 65 LG 65UM7300 black(UHD 4K 3840x2160 SmartTV 100Hz DVB-T/T2/C/S/S2 USB WiFi)(65UM7300PLB)</t>
  </si>
  <si>
    <t>K_20/1.6.1</t>
  </si>
  <si>
    <t xml:space="preserve"> </t>
  </si>
  <si>
    <t>нд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</si>
  <si>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</si>
  <si>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</si>
  <si>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</si>
  <si>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</si>
  <si>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Объект переходящий по инвестиционной программе 2019 года.</t>
  </si>
  <si>
    <t>Приобретение автотранспорта по инвестиционной программе 2019 года.</t>
  </si>
  <si>
    <t>Внеплановое приобретение.</t>
  </si>
  <si>
    <t>Ликвидация последствий аварии.</t>
  </si>
  <si>
    <t>Работы выполнены с опережением.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</si>
  <si>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</si>
  <si>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Проведено строительство для осуществления технологического присоединения.</t>
  </si>
  <si>
    <t>Уточнение ПСД.Снижение стоимости работ.</t>
  </si>
  <si>
    <t xml:space="preserve">Реконструкция КЛ 6-10 кВ РП-100-ТП-931 </t>
  </si>
  <si>
    <t>K_20/1.2.2.1.4</t>
  </si>
  <si>
    <t>Реконструкция КЛ 6-10 кВ  ТП-760 - ТП-830 (протяженность 0,41 км)</t>
  </si>
  <si>
    <t>K_20/1.1.3.4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</si>
</sst>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10" fillId="24" borderId="0" xfId="37" applyFont="1" applyFill="1" applyBorder="1"/>
    <xf numFmtId="0" fontId="10" fillId="24" borderId="0" xfId="37" applyFont="1" applyFill="1"/>
    <xf numFmtId="0" fontId="34" fillId="24" borderId="0" xfId="37" applyFont="1" applyFill="1"/>
    <xf numFmtId="0" fontId="35" fillId="0" borderId="0" xfId="37" applyFont="1" applyFill="1"/>
    <xf numFmtId="167" fontId="35" fillId="0" borderId="0" xfId="37" applyNumberFormat="1" applyFont="1" applyFill="1"/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7" fontId="38" fillId="0" borderId="10" xfId="37" applyNumberFormat="1" applyFont="1" applyFill="1" applyBorder="1"/>
    <xf numFmtId="4" fontId="38" fillId="0" borderId="10" xfId="37" applyNumberFormat="1" applyFont="1" applyFill="1" applyBorder="1"/>
    <xf numFmtId="167" fontId="35" fillId="0" borderId="10" xfId="37" applyNumberFormat="1" applyFont="1" applyFill="1" applyBorder="1"/>
    <xf numFmtId="4" fontId="35" fillId="0" borderId="10" xfId="37" applyNumberFormat="1" applyFont="1" applyFill="1" applyBorder="1"/>
    <xf numFmtId="0" fontId="35" fillId="0" borderId="10" xfId="37" applyFont="1" applyFill="1" applyBorder="1"/>
    <xf numFmtId="0" fontId="35" fillId="0" borderId="0" xfId="37" applyFont="1" applyFill="1" applyAlignment="1">
      <alignment horizontal="right" vertical="center"/>
    </xf>
    <xf numFmtId="0" fontId="35" fillId="0" borderId="0" xfId="37" applyFont="1" applyFill="1" applyAlignment="1">
      <alignment horizontal="right"/>
    </xf>
    <xf numFmtId="0" fontId="38" fillId="0" borderId="10" xfId="37" applyFont="1" applyFill="1" applyBorder="1"/>
    <xf numFmtId="0" fontId="35" fillId="0" borderId="10" xfId="0" applyFont="1" applyFill="1" applyBorder="1" applyAlignment="1">
      <alignment vertical="center" wrapText="1"/>
    </xf>
    <xf numFmtId="0" fontId="37" fillId="0" borderId="10" xfId="0" quotePrefix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 vertical="center" wrapText="1"/>
    </xf>
    <xf numFmtId="1" fontId="38" fillId="0" borderId="10" xfId="37" quotePrefix="1" applyNumberFormat="1" applyFont="1" applyFill="1" applyBorder="1" applyAlignment="1">
      <alignment horizontal="center" vertical="center"/>
    </xf>
    <xf numFmtId="1" fontId="38" fillId="0" borderId="10" xfId="37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horizontal="center" vertical="center"/>
    </xf>
    <xf numFmtId="1" fontId="35" fillId="0" borderId="10" xfId="1142" quotePrefix="1" applyNumberFormat="1" applyFont="1" applyFill="1" applyBorder="1" applyAlignment="1">
      <alignment horizontal="center" vertical="center"/>
    </xf>
    <xf numFmtId="1" fontId="35" fillId="0" borderId="10" xfId="1142" applyNumberFormat="1" applyFont="1" applyFill="1" applyBorder="1" applyAlignment="1">
      <alignment vertical="center" wrapText="1"/>
    </xf>
    <xf numFmtId="1" fontId="36" fillId="0" borderId="10" xfId="1142" applyNumberFormat="1" applyFont="1" applyFill="1" applyBorder="1" applyAlignment="1">
      <alignment horizontal="center" vertical="center"/>
    </xf>
    <xf numFmtId="0" fontId="35" fillId="0" borderId="10" xfId="1142" quotePrefix="1" applyFont="1" applyFill="1" applyBorder="1" applyAlignment="1">
      <alignment horizontal="center" vertical="center" wrapText="1"/>
    </xf>
    <xf numFmtId="0" fontId="35" fillId="0" borderId="10" xfId="1142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1" fontId="38" fillId="0" borderId="10" xfId="1142" quotePrefix="1" applyNumberFormat="1" applyFont="1" applyFill="1" applyBorder="1" applyAlignment="1">
      <alignment horizontal="center" vertical="center"/>
    </xf>
    <xf numFmtId="1" fontId="38" fillId="0" borderId="10" xfId="1142" applyNumberFormat="1" applyFont="1" applyFill="1" applyBorder="1" applyAlignment="1">
      <alignment vertical="center" wrapText="1"/>
    </xf>
    <xf numFmtId="1" fontId="35" fillId="0" borderId="10" xfId="37" quotePrefix="1" applyNumberFormat="1" applyFont="1" applyFill="1" applyBorder="1" applyAlignment="1">
      <alignment horizontal="center" vertical="center"/>
    </xf>
    <xf numFmtId="1" fontId="35" fillId="0" borderId="10" xfId="37" applyNumberFormat="1" applyFont="1" applyFill="1" applyBorder="1" applyAlignment="1">
      <alignment vertical="center" wrapText="1"/>
    </xf>
    <xf numFmtId="1" fontId="35" fillId="0" borderId="10" xfId="37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0" xfId="0" quotePrefix="1" applyFont="1" applyFill="1" applyBorder="1" applyAlignment="1">
      <alignment horizontal="center" vertical="center"/>
    </xf>
    <xf numFmtId="0" fontId="35" fillId="0" borderId="10" xfId="0" quotePrefix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1" fontId="35" fillId="0" borderId="10" xfId="1142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vertical="center" wrapText="1"/>
    </xf>
    <xf numFmtId="167" fontId="37" fillId="0" borderId="10" xfId="0" applyNumberFormat="1" applyFont="1" applyFill="1" applyBorder="1" applyAlignment="1">
      <alignment horizontal="center" vertical="center" wrapText="1"/>
    </xf>
    <xf numFmtId="0" fontId="10" fillId="25" borderId="0" xfId="37" applyFont="1" applyFill="1"/>
    <xf numFmtId="0" fontId="35" fillId="0" borderId="11" xfId="37" applyFont="1" applyFill="1" applyBorder="1" applyAlignment="1">
      <alignment vertical="center" wrapText="1"/>
    </xf>
    <xf numFmtId="0" fontId="35" fillId="0" borderId="10" xfId="37" applyFont="1" applyFill="1" applyBorder="1" applyAlignment="1">
      <alignment vertical="center" wrapText="1"/>
    </xf>
    <xf numFmtId="0" fontId="35" fillId="0" borderId="10" xfId="0" applyFont="1" applyFill="1" applyBorder="1"/>
    <xf numFmtId="1" fontId="35" fillId="0" borderId="10" xfId="37" applyNumberFormat="1" applyFont="1" applyFill="1" applyBorder="1" applyAlignment="1">
      <alignment vertical="center"/>
    </xf>
    <xf numFmtId="1" fontId="35" fillId="0" borderId="11" xfId="37" applyNumberFormat="1" applyFont="1" applyFill="1" applyBorder="1" applyAlignment="1">
      <alignment vertical="center"/>
    </xf>
    <xf numFmtId="0" fontId="35" fillId="0" borderId="15" xfId="37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center" vertical="center" wrapText="1"/>
    </xf>
    <xf numFmtId="0" fontId="35" fillId="0" borderId="12" xfId="37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center" vertical="center" wrapText="1"/>
    </xf>
    <xf numFmtId="0" fontId="35" fillId="0" borderId="12" xfId="37" applyFont="1" applyFill="1" applyBorder="1" applyAlignment="1">
      <alignment horizontal="center" vertical="center" wrapText="1"/>
    </xf>
    <xf numFmtId="0" fontId="36" fillId="0" borderId="0" xfId="54" applyFont="1" applyFill="1" applyAlignment="1">
      <alignment horizontal="center" vertical="center"/>
    </xf>
    <xf numFmtId="0" fontId="35" fillId="24" borderId="20" xfId="37" applyFont="1" applyFill="1" applyBorder="1" applyAlignment="1">
      <alignment horizontal="center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6" fillId="24" borderId="0" xfId="54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5" fillId="0" borderId="10" xfId="37" applyFont="1" applyFill="1" applyBorder="1" applyAlignment="1">
      <alignment horizontal="center" vertical="center" wrapText="1"/>
    </xf>
    <xf numFmtId="0" fontId="35" fillId="0" borderId="11" xfId="37" applyFont="1" applyFill="1" applyBorder="1" applyAlignment="1">
      <alignment horizontal="center" vertical="center" wrapText="1"/>
    </xf>
    <xf numFmtId="0" fontId="35" fillId="0" borderId="16" xfId="37" applyFont="1" applyFill="1" applyBorder="1" applyAlignment="1">
      <alignment horizontal="center" vertical="center" wrapText="1"/>
    </xf>
    <xf numFmtId="0" fontId="35" fillId="0" borderId="13" xfId="37" applyFont="1" applyFill="1" applyBorder="1" applyAlignment="1">
      <alignment horizontal="center" vertical="center" wrapText="1"/>
    </xf>
    <xf numFmtId="0" fontId="35" fillId="0" borderId="15" xfId="37" applyFont="1" applyFill="1" applyBorder="1" applyAlignment="1">
      <alignment horizontal="center" vertical="center" wrapText="1"/>
    </xf>
    <xf numFmtId="0" fontId="35" fillId="0" borderId="19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 vertical="center" wrapText="1"/>
    </xf>
    <xf numFmtId="0" fontId="35" fillId="0" borderId="22" xfId="37" applyFont="1" applyFill="1" applyBorder="1" applyAlignment="1">
      <alignment horizontal="center" vertical="center" wrapText="1"/>
    </xf>
    <xf numFmtId="0" fontId="35" fillId="0" borderId="14" xfId="37" applyFont="1" applyFill="1" applyBorder="1" applyAlignment="1">
      <alignment horizontal="center" vertical="center" wrapText="1"/>
    </xf>
    <xf numFmtId="0" fontId="35" fillId="0" borderId="18" xfId="37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center" vertical="center" textRotation="90" wrapText="1"/>
    </xf>
    <xf numFmtId="0" fontId="35" fillId="0" borderId="12" xfId="37" applyFont="1" applyFill="1" applyBorder="1" applyAlignment="1">
      <alignment horizontal="center" vertical="center" wrapText="1"/>
    </xf>
    <xf numFmtId="0" fontId="35" fillId="0" borderId="23" xfId="37" applyFont="1" applyFill="1" applyBorder="1" applyAlignment="1">
      <alignment horizontal="center" vertical="center" wrapText="1"/>
    </xf>
    <xf numFmtId="0" fontId="35" fillId="0" borderId="17" xfId="37" applyFont="1" applyFill="1" applyBorder="1" applyAlignment="1">
      <alignment horizontal="center" vertical="center" wrapText="1"/>
    </xf>
    <xf numFmtId="0" fontId="35" fillId="0" borderId="10" xfId="0" quotePrefix="1" applyFont="1" applyFill="1" applyBorder="1" applyAlignment="1">
      <alignment horizontal="center"/>
    </xf>
    <xf numFmtId="0" fontId="35" fillId="0" borderId="10" xfId="0" applyFont="1" applyFill="1" applyBorder="1" applyAlignment="1">
      <alignment wrapText="1"/>
    </xf>
    <xf numFmtId="1" fontId="35" fillId="0" borderId="11" xfId="37" quotePrefix="1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wrapText="1"/>
    </xf>
  </cellXfs>
  <cellStyles count="114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114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9"/>
  <sheetViews>
    <sheetView tabSelected="1" zoomScale="90" zoomScaleNormal="90" zoomScaleSheetLayoutView="80" workbookViewId="0">
      <selection activeCell="H13" sqref="H13:Q13"/>
    </sheetView>
  </sheetViews>
  <sheetFormatPr defaultRowHeight="15.75" x14ac:dyDescent="0.25"/>
  <cols>
    <col min="1" max="1" width="10" style="4" customWidth="1"/>
    <col min="2" max="2" width="68.125" style="4" customWidth="1"/>
    <col min="3" max="3" width="13.125" style="4" customWidth="1"/>
    <col min="4" max="4" width="14.125" style="4" customWidth="1"/>
    <col min="5" max="5" width="13.375" style="4" customWidth="1"/>
    <col min="6" max="6" width="9" style="4" customWidth="1"/>
    <col min="7" max="7" width="9.125" style="4" customWidth="1"/>
    <col min="8" max="8" width="10.75" style="4" customWidth="1"/>
    <col min="9" max="9" width="11.625" style="4" customWidth="1"/>
    <col min="10" max="10" width="9.375" style="4" customWidth="1"/>
    <col min="11" max="11" width="10.375" style="4" customWidth="1"/>
    <col min="12" max="12" width="9.375" style="4" customWidth="1"/>
    <col min="13" max="13" width="8.125" style="4" customWidth="1"/>
    <col min="14" max="16" width="9.375" style="4" customWidth="1"/>
    <col min="17" max="17" width="10.875" style="4" customWidth="1"/>
    <col min="18" max="18" width="7.875" style="4" customWidth="1"/>
    <col min="19" max="19" width="9.75" style="4" customWidth="1"/>
    <col min="20" max="20" width="10.75" style="4" customWidth="1"/>
    <col min="21" max="21" width="10.125" style="4" customWidth="1"/>
    <col min="22" max="22" width="45.375" style="4" customWidth="1"/>
    <col min="23" max="23" width="22.75" style="2" customWidth="1"/>
    <col min="24" max="61" width="10.625" style="2" customWidth="1"/>
    <col min="62" max="62" width="12.125" style="2" customWidth="1"/>
    <col min="63" max="63" width="11.5" style="2" customWidth="1"/>
    <col min="64" max="64" width="14.125" style="2" customWidth="1"/>
    <col min="65" max="65" width="15.125" style="2" customWidth="1"/>
    <col min="66" max="66" width="13" style="2" customWidth="1"/>
    <col min="67" max="67" width="11.75" style="2" customWidth="1"/>
    <col min="68" max="68" width="17.5" style="2" customWidth="1"/>
    <col min="69" max="16384" width="9" style="2"/>
  </cols>
  <sheetData>
    <row r="1" spans="1:22" ht="24" customHeight="1" x14ac:dyDescent="0.25">
      <c r="K1" s="5"/>
      <c r="V1" s="13" t="s">
        <v>10</v>
      </c>
    </row>
    <row r="2" spans="1:22" ht="25.5" customHeight="1" x14ac:dyDescent="0.25">
      <c r="K2" s="5"/>
      <c r="V2" s="14" t="s">
        <v>0</v>
      </c>
    </row>
    <row r="3" spans="1:22" ht="19.5" customHeight="1" x14ac:dyDescent="0.25">
      <c r="V3" s="14" t="s">
        <v>46</v>
      </c>
    </row>
    <row r="4" spans="1:22" s="1" customFormat="1" ht="21.75" customHeight="1" x14ac:dyDescent="0.25">
      <c r="A4" s="56" t="s">
        <v>45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2" s="1" customFormat="1" ht="21.75" customHeight="1" x14ac:dyDescent="0.25">
      <c r="A5" s="57" t="s">
        <v>159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s="1" customFormat="1" ht="23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" customFormat="1" ht="29.25" customHeight="1" x14ac:dyDescent="0.25">
      <c r="A7" s="57" t="s">
        <v>137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ht="22.5" customHeight="1" x14ac:dyDescent="0.25">
      <c r="A8" s="58" t="s">
        <v>16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ht="23.25" customHeight="1" x14ac:dyDescent="0.25">
      <c r="A9" s="59" t="s">
        <v>161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</row>
    <row r="10" spans="1:22" ht="20.25" customHeight="1" x14ac:dyDescent="0.25">
      <c r="A10" s="54" t="s">
        <v>160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7"/>
      <c r="V10" s="7"/>
    </row>
    <row r="11" spans="1:22" ht="18" customHeight="1" x14ac:dyDescent="0.25">
      <c r="A11" s="54" t="s">
        <v>149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7"/>
      <c r="V11" s="7"/>
    </row>
    <row r="12" spans="1:22" ht="24.75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2" ht="105.75" customHeight="1" x14ac:dyDescent="0.25">
      <c r="A13" s="61" t="s">
        <v>11</v>
      </c>
      <c r="B13" s="60" t="s">
        <v>8</v>
      </c>
      <c r="C13" s="60" t="s">
        <v>2</v>
      </c>
      <c r="D13" s="61" t="s">
        <v>47</v>
      </c>
      <c r="E13" s="61" t="s">
        <v>162</v>
      </c>
      <c r="F13" s="60" t="s">
        <v>163</v>
      </c>
      <c r="G13" s="60"/>
      <c r="H13" s="71" t="s">
        <v>164</v>
      </c>
      <c r="I13" s="72"/>
      <c r="J13" s="72"/>
      <c r="K13" s="72"/>
      <c r="L13" s="72"/>
      <c r="M13" s="72"/>
      <c r="N13" s="72"/>
      <c r="O13" s="72"/>
      <c r="P13" s="72"/>
      <c r="Q13" s="73"/>
      <c r="R13" s="60" t="s">
        <v>49</v>
      </c>
      <c r="S13" s="60"/>
      <c r="T13" s="64" t="s">
        <v>44</v>
      </c>
      <c r="U13" s="65"/>
      <c r="V13" s="61" t="s">
        <v>3</v>
      </c>
    </row>
    <row r="14" spans="1:22" ht="42.75" customHeight="1" x14ac:dyDescent="0.25">
      <c r="A14" s="62"/>
      <c r="B14" s="60"/>
      <c r="C14" s="60"/>
      <c r="D14" s="62"/>
      <c r="E14" s="62"/>
      <c r="F14" s="70" t="s">
        <v>1</v>
      </c>
      <c r="G14" s="70" t="s">
        <v>7</v>
      </c>
      <c r="H14" s="60" t="s">
        <v>6</v>
      </c>
      <c r="I14" s="60"/>
      <c r="J14" s="60" t="s">
        <v>12</v>
      </c>
      <c r="K14" s="60"/>
      <c r="L14" s="60" t="s">
        <v>13</v>
      </c>
      <c r="M14" s="60"/>
      <c r="N14" s="64" t="s">
        <v>14</v>
      </c>
      <c r="O14" s="65"/>
      <c r="P14" s="64" t="s">
        <v>15</v>
      </c>
      <c r="Q14" s="65"/>
      <c r="R14" s="70" t="s">
        <v>1</v>
      </c>
      <c r="S14" s="70" t="s">
        <v>7</v>
      </c>
      <c r="T14" s="66"/>
      <c r="U14" s="67"/>
      <c r="V14" s="62"/>
    </row>
    <row r="15" spans="1:22" ht="51.75" hidden="1" customHeight="1" x14ac:dyDescent="0.25">
      <c r="A15" s="62"/>
      <c r="B15" s="60"/>
      <c r="C15" s="60"/>
      <c r="D15" s="62"/>
      <c r="E15" s="62"/>
      <c r="F15" s="70"/>
      <c r="G15" s="70"/>
      <c r="H15" s="60"/>
      <c r="I15" s="60"/>
      <c r="J15" s="60"/>
      <c r="K15" s="60"/>
      <c r="L15" s="60"/>
      <c r="M15" s="60"/>
      <c r="N15" s="68"/>
      <c r="O15" s="69"/>
      <c r="P15" s="68"/>
      <c r="Q15" s="69"/>
      <c r="R15" s="70"/>
      <c r="S15" s="70"/>
      <c r="T15" s="68"/>
      <c r="U15" s="69"/>
      <c r="V15" s="62"/>
    </row>
    <row r="16" spans="1:22" ht="84.75" customHeight="1" x14ac:dyDescent="0.25">
      <c r="A16" s="63"/>
      <c r="B16" s="60"/>
      <c r="C16" s="60"/>
      <c r="D16" s="63"/>
      <c r="E16" s="63"/>
      <c r="F16" s="70"/>
      <c r="G16" s="70"/>
      <c r="H16" s="52" t="s">
        <v>5</v>
      </c>
      <c r="I16" s="52" t="s">
        <v>9</v>
      </c>
      <c r="J16" s="52" t="s">
        <v>5</v>
      </c>
      <c r="K16" s="52" t="s">
        <v>9</v>
      </c>
      <c r="L16" s="52" t="s">
        <v>5</v>
      </c>
      <c r="M16" s="52" t="s">
        <v>9</v>
      </c>
      <c r="N16" s="53" t="s">
        <v>5</v>
      </c>
      <c r="O16" s="53" t="s">
        <v>9</v>
      </c>
      <c r="P16" s="51" t="s">
        <v>5</v>
      </c>
      <c r="Q16" s="51" t="s">
        <v>9</v>
      </c>
      <c r="R16" s="70"/>
      <c r="S16" s="70"/>
      <c r="T16" s="49" t="s">
        <v>48</v>
      </c>
      <c r="U16" s="49" t="s">
        <v>4</v>
      </c>
      <c r="V16" s="63"/>
    </row>
    <row r="17" spans="1:22" ht="20.25" customHeight="1" x14ac:dyDescent="0.25">
      <c r="A17" s="52">
        <v>1</v>
      </c>
      <c r="B17" s="52">
        <f t="shared" ref="B17:V17" si="0">A17+1</f>
        <v>2</v>
      </c>
      <c r="C17" s="52">
        <f t="shared" si="0"/>
        <v>3</v>
      </c>
      <c r="D17" s="52">
        <f t="shared" si="0"/>
        <v>4</v>
      </c>
      <c r="E17" s="52">
        <f t="shared" si="0"/>
        <v>5</v>
      </c>
      <c r="F17" s="52">
        <f t="shared" si="0"/>
        <v>6</v>
      </c>
      <c r="G17" s="52">
        <f t="shared" si="0"/>
        <v>7</v>
      </c>
      <c r="H17" s="52">
        <f t="shared" si="0"/>
        <v>8</v>
      </c>
      <c r="I17" s="52">
        <f t="shared" si="0"/>
        <v>9</v>
      </c>
      <c r="J17" s="52">
        <f>I17+1</f>
        <v>10</v>
      </c>
      <c r="K17" s="52">
        <f t="shared" si="0"/>
        <v>11</v>
      </c>
      <c r="L17" s="52">
        <f>K17+1</f>
        <v>12</v>
      </c>
      <c r="M17" s="52">
        <f t="shared" si="0"/>
        <v>13</v>
      </c>
      <c r="N17" s="52">
        <f>M17+1</f>
        <v>14</v>
      </c>
      <c r="O17" s="52">
        <f t="shared" si="0"/>
        <v>15</v>
      </c>
      <c r="P17" s="50">
        <f>O17+1</f>
        <v>16</v>
      </c>
      <c r="Q17" s="50">
        <f t="shared" si="0"/>
        <v>17</v>
      </c>
      <c r="R17" s="50">
        <f t="shared" si="0"/>
        <v>18</v>
      </c>
      <c r="S17" s="50">
        <f t="shared" si="0"/>
        <v>19</v>
      </c>
      <c r="T17" s="50">
        <f t="shared" si="0"/>
        <v>20</v>
      </c>
      <c r="U17" s="50">
        <f t="shared" si="0"/>
        <v>21</v>
      </c>
      <c r="V17" s="50">
        <f t="shared" si="0"/>
        <v>22</v>
      </c>
    </row>
    <row r="18" spans="1:22" s="3" customFormat="1" x14ac:dyDescent="0.25">
      <c r="A18" s="17" t="s">
        <v>50</v>
      </c>
      <c r="B18" s="18" t="s">
        <v>17</v>
      </c>
      <c r="C18" s="42" t="s">
        <v>51</v>
      </c>
      <c r="D18" s="8">
        <f t="shared" ref="D18" si="1">D19+D20+D21+D22+D23+D24</f>
        <v>22.084718768085636</v>
      </c>
      <c r="E18" s="8">
        <v>0</v>
      </c>
      <c r="F18" s="8">
        <f>F19+F20+F21+F22+F23+F24</f>
        <v>22.084718768085633</v>
      </c>
      <c r="G18" s="8">
        <v>280.09002641282484</v>
      </c>
      <c r="H18" s="8">
        <f t="shared" ref="H18:H81" si="2">J18+L18+N18+P18</f>
        <v>280.09002641282484</v>
      </c>
      <c r="I18" s="8">
        <f>K18</f>
        <v>35.672249469999997</v>
      </c>
      <c r="J18" s="8">
        <f t="shared" ref="J18" si="3">J19+J20+J21+J22+J23+J24</f>
        <v>16.907038710052493</v>
      </c>
      <c r="K18" s="8">
        <v>35.672249469999997</v>
      </c>
      <c r="L18" s="8">
        <f t="shared" ref="L18" si="4">L19+L20+L21+L22+L23+L24</f>
        <v>88.286149173346757</v>
      </c>
      <c r="M18" s="8">
        <v>0</v>
      </c>
      <c r="N18" s="8">
        <f t="shared" ref="N18" si="5">N19+N20+N21+N22+N23+N24</f>
        <v>122.29515444170802</v>
      </c>
      <c r="O18" s="8">
        <v>0</v>
      </c>
      <c r="P18" s="8">
        <f t="shared" ref="P18" si="6">P19+P20+P21+P22+P23+P24</f>
        <v>52.601684087717558</v>
      </c>
      <c r="Q18" s="8">
        <v>0</v>
      </c>
      <c r="R18" s="8">
        <f t="shared" ref="R18" si="7">R19+R20+R21+R22+R23+R24</f>
        <v>17.741997488199154</v>
      </c>
      <c r="S18" s="8">
        <f t="shared" ref="S18:S81" si="8">G18-I18</f>
        <v>244.41777694282484</v>
      </c>
      <c r="T18" s="8">
        <f>K18-J18</f>
        <v>18.765210759947504</v>
      </c>
      <c r="U18" s="9">
        <f>K18/J18*100-100</f>
        <v>110.99052342495784</v>
      </c>
      <c r="V18" s="15" t="s">
        <v>451</v>
      </c>
    </row>
    <row r="19" spans="1:22" s="3" customFormat="1" x14ac:dyDescent="0.25">
      <c r="A19" s="17" t="s">
        <v>52</v>
      </c>
      <c r="B19" s="18" t="s">
        <v>53</v>
      </c>
      <c r="C19" s="19" t="s">
        <v>51</v>
      </c>
      <c r="D19" s="8">
        <f t="shared" ref="D19:F19" si="9">D26</f>
        <v>9.9029557044239773</v>
      </c>
      <c r="E19" s="8">
        <v>0</v>
      </c>
      <c r="F19" s="8">
        <f t="shared" si="9"/>
        <v>9.9029557044239738</v>
      </c>
      <c r="G19" s="8">
        <v>70.925138643909037</v>
      </c>
      <c r="H19" s="8">
        <f t="shared" si="2"/>
        <v>70.925138643909037</v>
      </c>
      <c r="I19" s="8">
        <f t="shared" ref="I19:I82" si="10">K19</f>
        <v>24.53872458</v>
      </c>
      <c r="J19" s="8">
        <f>J26</f>
        <v>7.8646170028566553</v>
      </c>
      <c r="K19" s="8">
        <f t="shared" ref="K19:Q19" si="11">K26</f>
        <v>24.53872458</v>
      </c>
      <c r="L19" s="8">
        <f t="shared" si="11"/>
        <v>21.013965284800946</v>
      </c>
      <c r="M19" s="8">
        <f t="shared" si="11"/>
        <v>0</v>
      </c>
      <c r="N19" s="8">
        <f t="shared" si="11"/>
        <v>21.013965284800946</v>
      </c>
      <c r="O19" s="8">
        <f t="shared" si="11"/>
        <v>0</v>
      </c>
      <c r="P19" s="8">
        <f t="shared" si="11"/>
        <v>21.03259107145049</v>
      </c>
      <c r="Q19" s="8">
        <f t="shared" si="11"/>
        <v>0</v>
      </c>
      <c r="R19" s="8">
        <f t="shared" ref="R19" si="12">R26</f>
        <v>6.2444207008429631</v>
      </c>
      <c r="S19" s="8">
        <f t="shared" si="8"/>
        <v>46.386414063909037</v>
      </c>
      <c r="T19" s="8">
        <f t="shared" ref="T19:T82" si="13">K19-J19</f>
        <v>16.674107577143346</v>
      </c>
      <c r="U19" s="9">
        <f t="shared" ref="U19:U31" si="14">K19/J19*100-100</f>
        <v>212.01423503632572</v>
      </c>
      <c r="V19" s="15" t="s">
        <v>451</v>
      </c>
    </row>
    <row r="20" spans="1:22" s="3" customFormat="1" x14ac:dyDescent="0.25">
      <c r="A20" s="17" t="s">
        <v>54</v>
      </c>
      <c r="B20" s="18" t="s">
        <v>55</v>
      </c>
      <c r="C20" s="19" t="s">
        <v>51</v>
      </c>
      <c r="D20" s="8">
        <f>D111</f>
        <v>5.6550333702733653</v>
      </c>
      <c r="E20" s="8">
        <v>0</v>
      </c>
      <c r="F20" s="8">
        <f>F111</f>
        <v>5.6550333702733653</v>
      </c>
      <c r="G20" s="8">
        <v>97.098787264309195</v>
      </c>
      <c r="H20" s="8">
        <f t="shared" si="2"/>
        <v>97.098787264309195</v>
      </c>
      <c r="I20" s="8">
        <f t="shared" si="10"/>
        <v>2.8547359699999997</v>
      </c>
      <c r="J20" s="8">
        <f>J111</f>
        <v>7.6378311739458367</v>
      </c>
      <c r="K20" s="8">
        <f t="shared" ref="K20:Q20" si="15">K111</f>
        <v>2.8547359699999997</v>
      </c>
      <c r="L20" s="8">
        <f t="shared" si="15"/>
        <v>29.75819723332917</v>
      </c>
      <c r="M20" s="8">
        <f t="shared" si="15"/>
        <v>0</v>
      </c>
      <c r="N20" s="8">
        <f t="shared" si="15"/>
        <v>44.707412166063769</v>
      </c>
      <c r="O20" s="8">
        <f t="shared" si="15"/>
        <v>0</v>
      </c>
      <c r="P20" s="8">
        <f t="shared" si="15"/>
        <v>14.995346690970422</v>
      </c>
      <c r="Q20" s="8">
        <f t="shared" si="15"/>
        <v>0</v>
      </c>
      <c r="R20" s="8">
        <f>R111+R96</f>
        <v>5.6441987136696277</v>
      </c>
      <c r="S20" s="8">
        <f t="shared" si="8"/>
        <v>94.244051294309202</v>
      </c>
      <c r="T20" s="8">
        <f t="shared" si="13"/>
        <v>-4.7830952039458374</v>
      </c>
      <c r="U20" s="9">
        <f t="shared" si="14"/>
        <v>-62.623735652365916</v>
      </c>
      <c r="V20" s="15" t="s">
        <v>451</v>
      </c>
    </row>
    <row r="21" spans="1:22" s="3" customFormat="1" ht="36.75" customHeight="1" x14ac:dyDescent="0.25">
      <c r="A21" s="17" t="s">
        <v>56</v>
      </c>
      <c r="B21" s="18" t="s">
        <v>57</v>
      </c>
      <c r="C21" s="19" t="s">
        <v>51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  <c r="I21" s="8">
        <f t="shared" si="10"/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f t="shared" si="8"/>
        <v>0</v>
      </c>
      <c r="T21" s="8">
        <f t="shared" si="13"/>
        <v>0</v>
      </c>
      <c r="U21" s="9">
        <v>0</v>
      </c>
      <c r="V21" s="15" t="s">
        <v>451</v>
      </c>
    </row>
    <row r="22" spans="1:22" s="3" customFormat="1" x14ac:dyDescent="0.25">
      <c r="A22" s="17" t="s">
        <v>58</v>
      </c>
      <c r="B22" s="18" t="s">
        <v>59</v>
      </c>
      <c r="C22" s="19" t="s">
        <v>51</v>
      </c>
      <c r="D22" s="8">
        <f>D197</f>
        <v>4.5285966470970918</v>
      </c>
      <c r="E22" s="8">
        <v>0</v>
      </c>
      <c r="F22" s="8">
        <f>F197</f>
        <v>4.5285966470970918</v>
      </c>
      <c r="G22" s="8">
        <v>77.757497374606601</v>
      </c>
      <c r="H22" s="8">
        <f t="shared" si="2"/>
        <v>77.757497374606601</v>
      </c>
      <c r="I22" s="8">
        <f t="shared" si="10"/>
        <v>6.7491597500000005</v>
      </c>
      <c r="J22" s="8">
        <f>J197</f>
        <v>1.4045905332500006</v>
      </c>
      <c r="K22" s="8">
        <v>6.7491597500000005</v>
      </c>
      <c r="L22" s="8">
        <f>L197</f>
        <v>28.70601085521665</v>
      </c>
      <c r="M22" s="8">
        <v>0</v>
      </c>
      <c r="N22" s="8">
        <f>N197</f>
        <v>31.073149660843313</v>
      </c>
      <c r="O22" s="8">
        <v>0</v>
      </c>
      <c r="P22" s="8">
        <f>P197</f>
        <v>16.573746325296646</v>
      </c>
      <c r="Q22" s="8">
        <v>0</v>
      </c>
      <c r="R22" s="8">
        <f>R197</f>
        <v>3.855245027395362</v>
      </c>
      <c r="S22" s="8">
        <f t="shared" si="8"/>
        <v>71.008337624606597</v>
      </c>
      <c r="T22" s="8">
        <f t="shared" si="13"/>
        <v>5.3445692167500001</v>
      </c>
      <c r="U22" s="9">
        <f t="shared" si="14"/>
        <v>380.50727882833655</v>
      </c>
      <c r="V22" s="15" t="s">
        <v>451</v>
      </c>
    </row>
    <row r="23" spans="1:22" s="3" customFormat="1" x14ac:dyDescent="0.25">
      <c r="A23" s="17" t="s">
        <v>60</v>
      </c>
      <c r="B23" s="18" t="s">
        <v>61</v>
      </c>
      <c r="C23" s="19" t="s">
        <v>51</v>
      </c>
      <c r="D23" s="8">
        <v>0</v>
      </c>
      <c r="E23" s="8">
        <v>0</v>
      </c>
      <c r="F23" s="8">
        <v>0</v>
      </c>
      <c r="G23" s="8">
        <v>0</v>
      </c>
      <c r="H23" s="8">
        <f t="shared" si="2"/>
        <v>0</v>
      </c>
      <c r="I23" s="8">
        <f t="shared" si="10"/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f t="shared" si="8"/>
        <v>0</v>
      </c>
      <c r="T23" s="8">
        <f t="shared" si="13"/>
        <v>0</v>
      </c>
      <c r="U23" s="9">
        <v>0</v>
      </c>
      <c r="V23" s="15" t="s">
        <v>451</v>
      </c>
    </row>
    <row r="24" spans="1:22" s="3" customFormat="1" x14ac:dyDescent="0.25">
      <c r="A24" s="17" t="s">
        <v>62</v>
      </c>
      <c r="B24" s="18" t="s">
        <v>63</v>
      </c>
      <c r="C24" s="19" t="s">
        <v>51</v>
      </c>
      <c r="D24" s="8">
        <f>D229</f>
        <v>1.9981330462911997</v>
      </c>
      <c r="E24" s="8">
        <v>0</v>
      </c>
      <c r="F24" s="8">
        <f>F229</f>
        <v>1.9981330462911997</v>
      </c>
      <c r="G24" s="8">
        <v>34.308603130000002</v>
      </c>
      <c r="H24" s="8">
        <f t="shared" si="2"/>
        <v>34.308603130000002</v>
      </c>
      <c r="I24" s="8">
        <f t="shared" si="10"/>
        <v>1.52962917</v>
      </c>
      <c r="J24" s="8">
        <f>J229</f>
        <v>0</v>
      </c>
      <c r="K24" s="8">
        <v>1.52962917</v>
      </c>
      <c r="L24" s="8">
        <f>L229</f>
        <v>8.8079758000000012</v>
      </c>
      <c r="M24" s="8">
        <v>0</v>
      </c>
      <c r="N24" s="8">
        <f>N229</f>
        <v>25.50062733</v>
      </c>
      <c r="O24" s="8">
        <v>0</v>
      </c>
      <c r="P24" s="8">
        <f>P229</f>
        <v>0</v>
      </c>
      <c r="Q24" s="8">
        <v>0</v>
      </c>
      <c r="R24" s="8">
        <f>R229</f>
        <v>1.9981330462911997</v>
      </c>
      <c r="S24" s="8">
        <f t="shared" si="8"/>
        <v>32.778973960000002</v>
      </c>
      <c r="T24" s="8">
        <f t="shared" si="13"/>
        <v>1.52962917</v>
      </c>
      <c r="U24" s="9">
        <v>100</v>
      </c>
      <c r="V24" s="15" t="s">
        <v>451</v>
      </c>
    </row>
    <row r="25" spans="1:22" s="3" customFormat="1" x14ac:dyDescent="0.25">
      <c r="A25" s="17" t="s">
        <v>64</v>
      </c>
      <c r="B25" s="18" t="s">
        <v>65</v>
      </c>
      <c r="C25" s="19" t="s">
        <v>51</v>
      </c>
      <c r="D25" s="8">
        <v>0</v>
      </c>
      <c r="E25" s="8">
        <v>0</v>
      </c>
      <c r="F25" s="8">
        <v>0</v>
      </c>
      <c r="G25" s="8">
        <v>0</v>
      </c>
      <c r="H25" s="8">
        <f t="shared" si="2"/>
        <v>0</v>
      </c>
      <c r="I25" s="8">
        <f t="shared" si="10"/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f t="shared" si="8"/>
        <v>0</v>
      </c>
      <c r="T25" s="8">
        <f t="shared" si="13"/>
        <v>0</v>
      </c>
      <c r="U25" s="9">
        <v>0</v>
      </c>
      <c r="V25" s="15" t="s">
        <v>451</v>
      </c>
    </row>
    <row r="26" spans="1:22" s="3" customFormat="1" x14ac:dyDescent="0.25">
      <c r="A26" s="20" t="s">
        <v>18</v>
      </c>
      <c r="B26" s="21" t="s">
        <v>66</v>
      </c>
      <c r="C26" s="22" t="s">
        <v>51</v>
      </c>
      <c r="D26" s="8">
        <f>D27+D96</f>
        <v>9.9029557044239773</v>
      </c>
      <c r="E26" s="8">
        <v>0</v>
      </c>
      <c r="F26" s="8">
        <f>F27+F96</f>
        <v>9.9029557044239738</v>
      </c>
      <c r="G26" s="8">
        <v>70.925138643909037</v>
      </c>
      <c r="H26" s="8">
        <f t="shared" si="2"/>
        <v>70.925138643909037</v>
      </c>
      <c r="I26" s="8">
        <f t="shared" si="10"/>
        <v>24.53872458</v>
      </c>
      <c r="J26" s="8">
        <f>J27+J96</f>
        <v>7.8646170028566553</v>
      </c>
      <c r="K26" s="8">
        <f t="shared" ref="K26:Q26" si="16">K27+K96</f>
        <v>24.53872458</v>
      </c>
      <c r="L26" s="8">
        <f t="shared" si="16"/>
        <v>21.013965284800946</v>
      </c>
      <c r="M26" s="8">
        <f t="shared" si="16"/>
        <v>0</v>
      </c>
      <c r="N26" s="8">
        <f t="shared" si="16"/>
        <v>21.013965284800946</v>
      </c>
      <c r="O26" s="8">
        <f t="shared" si="16"/>
        <v>0</v>
      </c>
      <c r="P26" s="8">
        <f t="shared" si="16"/>
        <v>21.03259107145049</v>
      </c>
      <c r="Q26" s="8">
        <f t="shared" si="16"/>
        <v>0</v>
      </c>
      <c r="R26" s="8">
        <f>R27</f>
        <v>6.2444207008429631</v>
      </c>
      <c r="S26" s="8">
        <f t="shared" si="8"/>
        <v>46.386414063909037</v>
      </c>
      <c r="T26" s="8">
        <f t="shared" si="13"/>
        <v>16.674107577143346</v>
      </c>
      <c r="U26" s="9">
        <f t="shared" si="14"/>
        <v>212.01423503632572</v>
      </c>
      <c r="V26" s="15" t="s">
        <v>451</v>
      </c>
    </row>
    <row r="27" spans="1:22" s="3" customFormat="1" ht="25.5" x14ac:dyDescent="0.25">
      <c r="A27" s="20" t="s">
        <v>19</v>
      </c>
      <c r="B27" s="21" t="s">
        <v>67</v>
      </c>
      <c r="C27" s="22" t="s">
        <v>51</v>
      </c>
      <c r="D27" s="8">
        <f t="shared" ref="D27:F27" si="17">D28+D29+D30</f>
        <v>9.6597164707416354</v>
      </c>
      <c r="E27" s="8">
        <v>0</v>
      </c>
      <c r="F27" s="8">
        <f t="shared" si="17"/>
        <v>9.6597164707416319</v>
      </c>
      <c r="G27" s="8">
        <v>66.748640812824874</v>
      </c>
      <c r="H27" s="8">
        <f t="shared" si="2"/>
        <v>66.748640812824874</v>
      </c>
      <c r="I27" s="8">
        <f t="shared" si="10"/>
        <v>23.98747436</v>
      </c>
      <c r="J27" s="8">
        <f>J28+J29+J30</f>
        <v>6.8251489917480006</v>
      </c>
      <c r="K27" s="8">
        <v>23.98747436</v>
      </c>
      <c r="L27" s="8">
        <f t="shared" ref="L27" si="18">L28+L29+L30</f>
        <v>19.974497273692293</v>
      </c>
      <c r="M27" s="8">
        <v>0</v>
      </c>
      <c r="N27" s="8">
        <f t="shared" ref="N27" si="19">N28+N29+N30</f>
        <v>19.974497273692293</v>
      </c>
      <c r="O27" s="8">
        <v>0</v>
      </c>
      <c r="P27" s="8">
        <f t="shared" ref="P27" si="20">P28+P29+P30</f>
        <v>19.974497273692293</v>
      </c>
      <c r="Q27" s="8">
        <v>0</v>
      </c>
      <c r="R27" s="8">
        <f>R28+R29+R30</f>
        <v>6.2444207008429631</v>
      </c>
      <c r="S27" s="8">
        <f t="shared" si="8"/>
        <v>42.761166452824874</v>
      </c>
      <c r="T27" s="8">
        <f t="shared" si="13"/>
        <v>17.162325368251999</v>
      </c>
      <c r="U27" s="9">
        <f t="shared" si="14"/>
        <v>251.45715337499945</v>
      </c>
      <c r="V27" s="15" t="s">
        <v>451</v>
      </c>
    </row>
    <row r="28" spans="1:22" s="3" customFormat="1" ht="25.5" x14ac:dyDescent="0.25">
      <c r="A28" s="20" t="s">
        <v>20</v>
      </c>
      <c r="B28" s="21" t="s">
        <v>68</v>
      </c>
      <c r="C28" s="22" t="s">
        <v>51</v>
      </c>
      <c r="D28" s="8">
        <v>1.6779682720929228</v>
      </c>
      <c r="E28" s="8">
        <v>0</v>
      </c>
      <c r="F28" s="8">
        <v>1.6779682720929201</v>
      </c>
      <c r="G28" s="8">
        <v>11.594760760162151</v>
      </c>
      <c r="H28" s="8">
        <f t="shared" si="2"/>
        <v>11.594760760162151</v>
      </c>
      <c r="I28" s="8">
        <f t="shared" si="10"/>
        <v>1.3072756000000001</v>
      </c>
      <c r="J28" s="8">
        <f>1.4226980878971/1.2</f>
        <v>1.1855817399142501</v>
      </c>
      <c r="K28" s="8">
        <v>1.3072756000000001</v>
      </c>
      <c r="L28" s="8">
        <v>3.4697263400826337</v>
      </c>
      <c r="M28" s="8">
        <v>0</v>
      </c>
      <c r="N28" s="8">
        <v>3.4697263400826337</v>
      </c>
      <c r="O28" s="8">
        <v>0</v>
      </c>
      <c r="P28" s="8">
        <v>3.4697263400826337</v>
      </c>
      <c r="Q28" s="8">
        <v>0</v>
      </c>
      <c r="R28" s="8">
        <f>S28/6.91</f>
        <v>1.4887822228888785</v>
      </c>
      <c r="S28" s="8">
        <f t="shared" si="8"/>
        <v>10.28748516016215</v>
      </c>
      <c r="T28" s="8">
        <f t="shared" si="13"/>
        <v>0.12169386008575001</v>
      </c>
      <c r="U28" s="9">
        <f t="shared" si="14"/>
        <v>10.264485019358659</v>
      </c>
      <c r="V28" s="15" t="s">
        <v>451</v>
      </c>
    </row>
    <row r="29" spans="1:22" s="3" customFormat="1" ht="36" customHeight="1" x14ac:dyDescent="0.25">
      <c r="A29" s="20" t="s">
        <v>21</v>
      </c>
      <c r="B29" s="21" t="s">
        <v>69</v>
      </c>
      <c r="C29" s="22" t="s">
        <v>51</v>
      </c>
      <c r="D29" s="8">
        <v>2.4634280592346309</v>
      </c>
      <c r="E29" s="8">
        <v>0</v>
      </c>
      <c r="F29" s="8">
        <v>2.46342805923463</v>
      </c>
      <c r="G29" s="8">
        <v>17.022287889311293</v>
      </c>
      <c r="H29" s="8">
        <f t="shared" si="2"/>
        <v>17.022287889311293</v>
      </c>
      <c r="I29" s="8">
        <f t="shared" si="10"/>
        <v>22.292418170000005</v>
      </c>
      <c r="J29" s="8">
        <f>2.08866546992198/1.2</f>
        <v>1.7405545582683168</v>
      </c>
      <c r="K29" s="8">
        <v>22.292418170000005</v>
      </c>
      <c r="L29" s="8">
        <v>5.0939111103476584</v>
      </c>
      <c r="M29" s="8">
        <v>0</v>
      </c>
      <c r="N29" s="8">
        <v>5.0939111103476584</v>
      </c>
      <c r="O29" s="8">
        <v>0</v>
      </c>
      <c r="P29" s="8">
        <v>5.0939111103476584</v>
      </c>
      <c r="Q29" s="8">
        <v>0</v>
      </c>
      <c r="R29" s="8">
        <f>S29/6.91</f>
        <v>-0.76268166146001615</v>
      </c>
      <c r="S29" s="8">
        <f t="shared" si="8"/>
        <v>-5.2701302806887114</v>
      </c>
      <c r="T29" s="8">
        <f t="shared" si="13"/>
        <v>20.551863611731687</v>
      </c>
      <c r="U29" s="9">
        <f t="shared" si="14"/>
        <v>1180.765263237643</v>
      </c>
      <c r="V29" s="15" t="s">
        <v>451</v>
      </c>
    </row>
    <row r="30" spans="1:22" s="3" customFormat="1" ht="36" customHeight="1" x14ac:dyDescent="0.25">
      <c r="A30" s="20" t="s">
        <v>22</v>
      </c>
      <c r="B30" s="21" t="s">
        <v>70</v>
      </c>
      <c r="C30" s="22" t="s">
        <v>51</v>
      </c>
      <c r="D30" s="8">
        <f>D31</f>
        <v>5.5183201394140813</v>
      </c>
      <c r="E30" s="8">
        <v>0</v>
      </c>
      <c r="F30" s="8">
        <f>F31</f>
        <v>5.5183201394140804</v>
      </c>
      <c r="G30" s="8">
        <v>38.131592163351435</v>
      </c>
      <c r="H30" s="8">
        <f t="shared" si="2"/>
        <v>38.131592163351435</v>
      </c>
      <c r="I30" s="8">
        <f t="shared" si="10"/>
        <v>0.38778058999999998</v>
      </c>
      <c r="J30" s="8">
        <f>J31</f>
        <v>3.8990126935654335</v>
      </c>
      <c r="K30" s="8">
        <v>0.38778058999999998</v>
      </c>
      <c r="L30" s="8">
        <v>11.410859823262001</v>
      </c>
      <c r="M30" s="8">
        <v>0</v>
      </c>
      <c r="N30" s="8">
        <v>11.410859823262001</v>
      </c>
      <c r="O30" s="8">
        <v>0</v>
      </c>
      <c r="P30" s="8">
        <v>11.410859823262001</v>
      </c>
      <c r="Q30" s="8">
        <v>0</v>
      </c>
      <c r="R30" s="8">
        <v>5.5183201394141008</v>
      </c>
      <c r="S30" s="8">
        <f t="shared" si="8"/>
        <v>37.743811573351437</v>
      </c>
      <c r="T30" s="8">
        <f t="shared" si="13"/>
        <v>-3.5112321035654332</v>
      </c>
      <c r="U30" s="9">
        <f t="shared" si="14"/>
        <v>-90.054390162926197</v>
      </c>
      <c r="V30" s="61" t="s">
        <v>452</v>
      </c>
    </row>
    <row r="31" spans="1:22" ht="44.25" customHeight="1" x14ac:dyDescent="0.25">
      <c r="A31" s="23" t="s">
        <v>22</v>
      </c>
      <c r="B31" s="24" t="s">
        <v>165</v>
      </c>
      <c r="C31" s="25" t="s">
        <v>166</v>
      </c>
      <c r="D31" s="10">
        <v>5.5183201394140813</v>
      </c>
      <c r="E31" s="10">
        <v>0</v>
      </c>
      <c r="F31" s="10">
        <v>5.5183201394140804</v>
      </c>
      <c r="G31" s="10">
        <v>38.131592163351435</v>
      </c>
      <c r="H31" s="10">
        <f t="shared" si="2"/>
        <v>38.131592163351435</v>
      </c>
      <c r="I31" s="10">
        <f t="shared" si="10"/>
        <v>0</v>
      </c>
      <c r="J31" s="10">
        <f>4.67881523227852/1.2</f>
        <v>3.8990126935654335</v>
      </c>
      <c r="K31" s="10">
        <v>0</v>
      </c>
      <c r="L31" s="10">
        <v>11.410859823262001</v>
      </c>
      <c r="M31" s="10">
        <v>0</v>
      </c>
      <c r="N31" s="10">
        <v>11.410859823262001</v>
      </c>
      <c r="O31" s="10">
        <v>0</v>
      </c>
      <c r="P31" s="10">
        <v>11.410859823262001</v>
      </c>
      <c r="Q31" s="10">
        <v>0</v>
      </c>
      <c r="R31" s="10">
        <v>0</v>
      </c>
      <c r="S31" s="10">
        <f t="shared" si="8"/>
        <v>38.131592163351435</v>
      </c>
      <c r="T31" s="10">
        <f t="shared" si="13"/>
        <v>-3.8990126935654335</v>
      </c>
      <c r="U31" s="11">
        <f t="shared" si="14"/>
        <v>-100</v>
      </c>
      <c r="V31" s="62"/>
    </row>
    <row r="32" spans="1:22" ht="44.25" customHeight="1" x14ac:dyDescent="0.25">
      <c r="A32" s="26" t="s">
        <v>22</v>
      </c>
      <c r="B32" s="16" t="s">
        <v>167</v>
      </c>
      <c r="C32" s="27" t="s">
        <v>168</v>
      </c>
      <c r="D32" s="10">
        <v>0</v>
      </c>
      <c r="E32" s="10">
        <v>0</v>
      </c>
      <c r="F32" s="10">
        <v>0</v>
      </c>
      <c r="G32" s="10">
        <v>0</v>
      </c>
      <c r="H32" s="10">
        <f t="shared" si="2"/>
        <v>0</v>
      </c>
      <c r="I32" s="10">
        <f t="shared" si="10"/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f t="shared" si="8"/>
        <v>0</v>
      </c>
      <c r="T32" s="10">
        <f t="shared" si="13"/>
        <v>0</v>
      </c>
      <c r="U32" s="11">
        <v>0</v>
      </c>
      <c r="V32" s="62"/>
    </row>
    <row r="33" spans="1:22" ht="60.75" customHeight="1" x14ac:dyDescent="0.25">
      <c r="A33" s="26" t="s">
        <v>22</v>
      </c>
      <c r="B33" s="16" t="s">
        <v>169</v>
      </c>
      <c r="C33" s="27" t="s">
        <v>170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2"/>
        <v>0</v>
      </c>
      <c r="I33" s="10">
        <f t="shared" si="10"/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f t="shared" si="8"/>
        <v>0</v>
      </c>
      <c r="T33" s="10">
        <f t="shared" si="13"/>
        <v>0</v>
      </c>
      <c r="U33" s="11">
        <v>0</v>
      </c>
      <c r="V33" s="62"/>
    </row>
    <row r="34" spans="1:22" ht="44.25" customHeight="1" x14ac:dyDescent="0.25">
      <c r="A34" s="26" t="s">
        <v>22</v>
      </c>
      <c r="B34" s="16" t="s">
        <v>171</v>
      </c>
      <c r="C34" s="28" t="s">
        <v>172</v>
      </c>
      <c r="D34" s="10">
        <v>0</v>
      </c>
      <c r="E34" s="10">
        <v>0</v>
      </c>
      <c r="F34" s="10">
        <v>0</v>
      </c>
      <c r="G34" s="10">
        <v>0</v>
      </c>
      <c r="H34" s="10">
        <f t="shared" si="2"/>
        <v>0</v>
      </c>
      <c r="I34" s="10">
        <f t="shared" si="10"/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f t="shared" si="8"/>
        <v>0</v>
      </c>
      <c r="T34" s="10">
        <f t="shared" si="13"/>
        <v>0</v>
      </c>
      <c r="U34" s="11">
        <v>0</v>
      </c>
      <c r="V34" s="62"/>
    </row>
    <row r="35" spans="1:22" ht="38.25" x14ac:dyDescent="0.25">
      <c r="A35" s="26" t="s">
        <v>22</v>
      </c>
      <c r="B35" s="16" t="s">
        <v>173</v>
      </c>
      <c r="C35" s="28" t="s">
        <v>174</v>
      </c>
      <c r="D35" s="10">
        <v>0</v>
      </c>
      <c r="E35" s="10">
        <v>0</v>
      </c>
      <c r="F35" s="10">
        <v>0</v>
      </c>
      <c r="G35" s="10">
        <v>0</v>
      </c>
      <c r="H35" s="10">
        <f t="shared" si="2"/>
        <v>0</v>
      </c>
      <c r="I35" s="10">
        <f t="shared" si="10"/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f t="shared" si="8"/>
        <v>0</v>
      </c>
      <c r="T35" s="10">
        <f t="shared" si="13"/>
        <v>0</v>
      </c>
      <c r="U35" s="11">
        <v>0</v>
      </c>
      <c r="V35" s="62"/>
    </row>
    <row r="36" spans="1:22" ht="39" customHeight="1" x14ac:dyDescent="0.25">
      <c r="A36" s="26" t="s">
        <v>22</v>
      </c>
      <c r="B36" s="16" t="s">
        <v>175</v>
      </c>
      <c r="C36" s="28" t="s">
        <v>176</v>
      </c>
      <c r="D36" s="10">
        <v>0</v>
      </c>
      <c r="E36" s="10">
        <v>0</v>
      </c>
      <c r="F36" s="10">
        <v>0</v>
      </c>
      <c r="G36" s="10">
        <v>0</v>
      </c>
      <c r="H36" s="10">
        <f t="shared" si="2"/>
        <v>0</v>
      </c>
      <c r="I36" s="10">
        <f t="shared" si="10"/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f t="shared" si="8"/>
        <v>0</v>
      </c>
      <c r="T36" s="10">
        <f t="shared" si="13"/>
        <v>0</v>
      </c>
      <c r="U36" s="11">
        <v>0</v>
      </c>
      <c r="V36" s="62"/>
    </row>
    <row r="37" spans="1:22" ht="39" customHeight="1" x14ac:dyDescent="0.25">
      <c r="A37" s="26" t="s">
        <v>22</v>
      </c>
      <c r="B37" s="16" t="s">
        <v>177</v>
      </c>
      <c r="C37" s="28" t="s">
        <v>178</v>
      </c>
      <c r="D37" s="10">
        <v>0</v>
      </c>
      <c r="E37" s="10">
        <v>0</v>
      </c>
      <c r="F37" s="10">
        <v>0</v>
      </c>
      <c r="G37" s="10">
        <v>0</v>
      </c>
      <c r="H37" s="10">
        <f t="shared" si="2"/>
        <v>0</v>
      </c>
      <c r="I37" s="10">
        <f t="shared" si="10"/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f t="shared" si="8"/>
        <v>0</v>
      </c>
      <c r="T37" s="10">
        <f t="shared" si="13"/>
        <v>0</v>
      </c>
      <c r="U37" s="11">
        <v>0</v>
      </c>
      <c r="V37" s="62"/>
    </row>
    <row r="38" spans="1:22" ht="39" customHeight="1" x14ac:dyDescent="0.25">
      <c r="A38" s="26" t="s">
        <v>22</v>
      </c>
      <c r="B38" s="16" t="s">
        <v>140</v>
      </c>
      <c r="C38" s="28" t="s">
        <v>141</v>
      </c>
      <c r="D38" s="10">
        <v>0</v>
      </c>
      <c r="E38" s="10">
        <v>0</v>
      </c>
      <c r="F38" s="10">
        <v>0</v>
      </c>
      <c r="G38" s="10">
        <v>0</v>
      </c>
      <c r="H38" s="10">
        <f t="shared" si="2"/>
        <v>0</v>
      </c>
      <c r="I38" s="10">
        <f t="shared" si="10"/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f t="shared" si="8"/>
        <v>0</v>
      </c>
      <c r="T38" s="10">
        <f t="shared" si="13"/>
        <v>0</v>
      </c>
      <c r="U38" s="11">
        <v>0</v>
      </c>
      <c r="V38" s="62"/>
    </row>
    <row r="39" spans="1:22" ht="39" customHeight="1" x14ac:dyDescent="0.25">
      <c r="A39" s="26" t="s">
        <v>22</v>
      </c>
      <c r="B39" s="16" t="s">
        <v>179</v>
      </c>
      <c r="C39" s="28" t="s">
        <v>180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2"/>
        <v>0</v>
      </c>
      <c r="I39" s="10">
        <f t="shared" si="10"/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f t="shared" si="8"/>
        <v>0</v>
      </c>
      <c r="T39" s="10">
        <f t="shared" si="13"/>
        <v>0</v>
      </c>
      <c r="U39" s="11">
        <v>0</v>
      </c>
      <c r="V39" s="62"/>
    </row>
    <row r="40" spans="1:22" ht="39" customHeight="1" x14ac:dyDescent="0.25">
      <c r="A40" s="26" t="s">
        <v>22</v>
      </c>
      <c r="B40" s="16" t="s">
        <v>181</v>
      </c>
      <c r="C40" s="28" t="s">
        <v>182</v>
      </c>
      <c r="D40" s="10">
        <v>0</v>
      </c>
      <c r="E40" s="10">
        <v>0</v>
      </c>
      <c r="F40" s="10">
        <v>0</v>
      </c>
      <c r="G40" s="10">
        <v>0</v>
      </c>
      <c r="H40" s="10">
        <f t="shared" si="2"/>
        <v>0</v>
      </c>
      <c r="I40" s="10">
        <f t="shared" si="10"/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f t="shared" si="8"/>
        <v>0</v>
      </c>
      <c r="T40" s="10">
        <f t="shared" si="13"/>
        <v>0</v>
      </c>
      <c r="U40" s="11">
        <v>0</v>
      </c>
      <c r="V40" s="62"/>
    </row>
    <row r="41" spans="1:22" ht="39" customHeight="1" x14ac:dyDescent="0.25">
      <c r="A41" s="26" t="s">
        <v>22</v>
      </c>
      <c r="B41" s="16" t="s">
        <v>183</v>
      </c>
      <c r="C41" s="28" t="s">
        <v>145</v>
      </c>
      <c r="D41" s="10">
        <v>0</v>
      </c>
      <c r="E41" s="10">
        <v>0</v>
      </c>
      <c r="F41" s="10">
        <v>0</v>
      </c>
      <c r="G41" s="10">
        <v>0</v>
      </c>
      <c r="H41" s="10">
        <f t="shared" si="2"/>
        <v>0</v>
      </c>
      <c r="I41" s="10">
        <f t="shared" si="10"/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f t="shared" si="8"/>
        <v>0</v>
      </c>
      <c r="T41" s="10">
        <f t="shared" si="13"/>
        <v>0</v>
      </c>
      <c r="U41" s="11">
        <v>0</v>
      </c>
      <c r="V41" s="62"/>
    </row>
    <row r="42" spans="1:22" ht="25.5" x14ac:dyDescent="0.25">
      <c r="A42" s="26" t="s">
        <v>22</v>
      </c>
      <c r="B42" s="16" t="s">
        <v>184</v>
      </c>
      <c r="C42" s="28" t="s">
        <v>185</v>
      </c>
      <c r="D42" s="10">
        <v>0</v>
      </c>
      <c r="E42" s="10">
        <v>0</v>
      </c>
      <c r="F42" s="10">
        <v>0</v>
      </c>
      <c r="G42" s="10">
        <v>0</v>
      </c>
      <c r="H42" s="10">
        <f t="shared" si="2"/>
        <v>0</v>
      </c>
      <c r="I42" s="10">
        <f t="shared" si="10"/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f t="shared" si="8"/>
        <v>0</v>
      </c>
      <c r="T42" s="10">
        <f t="shared" si="13"/>
        <v>0</v>
      </c>
      <c r="U42" s="11">
        <v>0</v>
      </c>
      <c r="V42" s="62"/>
    </row>
    <row r="43" spans="1:22" ht="25.5" x14ac:dyDescent="0.25">
      <c r="A43" s="26" t="s">
        <v>22</v>
      </c>
      <c r="B43" s="16" t="s">
        <v>186</v>
      </c>
      <c r="C43" s="28" t="s">
        <v>187</v>
      </c>
      <c r="D43" s="10">
        <v>0</v>
      </c>
      <c r="E43" s="10">
        <v>0</v>
      </c>
      <c r="F43" s="10">
        <v>0</v>
      </c>
      <c r="G43" s="10">
        <v>0</v>
      </c>
      <c r="H43" s="10">
        <f t="shared" si="2"/>
        <v>0</v>
      </c>
      <c r="I43" s="10">
        <f t="shared" si="10"/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f t="shared" si="8"/>
        <v>0</v>
      </c>
      <c r="T43" s="10">
        <f t="shared" si="13"/>
        <v>0</v>
      </c>
      <c r="U43" s="11">
        <v>0</v>
      </c>
      <c r="V43" s="62"/>
    </row>
    <row r="44" spans="1:22" ht="34.5" customHeight="1" x14ac:dyDescent="0.25">
      <c r="A44" s="26" t="s">
        <v>22</v>
      </c>
      <c r="B44" s="16" t="s">
        <v>188</v>
      </c>
      <c r="C44" s="28" t="s">
        <v>144</v>
      </c>
      <c r="D44" s="10">
        <v>0</v>
      </c>
      <c r="E44" s="10">
        <v>0</v>
      </c>
      <c r="F44" s="10">
        <v>0</v>
      </c>
      <c r="G44" s="10">
        <v>0</v>
      </c>
      <c r="H44" s="10">
        <f t="shared" si="2"/>
        <v>0</v>
      </c>
      <c r="I44" s="10">
        <f t="shared" si="10"/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f t="shared" si="8"/>
        <v>0</v>
      </c>
      <c r="T44" s="10">
        <f t="shared" si="13"/>
        <v>0</v>
      </c>
      <c r="U44" s="11">
        <v>0</v>
      </c>
      <c r="V44" s="62"/>
    </row>
    <row r="45" spans="1:22" ht="25.5" x14ac:dyDescent="0.25">
      <c r="A45" s="26" t="s">
        <v>22</v>
      </c>
      <c r="B45" s="16" t="s">
        <v>189</v>
      </c>
      <c r="C45" s="28" t="s">
        <v>190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2"/>
        <v>0</v>
      </c>
      <c r="I45" s="10">
        <f t="shared" si="10"/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f t="shared" si="8"/>
        <v>0</v>
      </c>
      <c r="T45" s="10">
        <f t="shared" si="13"/>
        <v>0</v>
      </c>
      <c r="U45" s="11">
        <v>0</v>
      </c>
      <c r="V45" s="62"/>
    </row>
    <row r="46" spans="1:22" ht="25.5" x14ac:dyDescent="0.25">
      <c r="A46" s="26" t="s">
        <v>22</v>
      </c>
      <c r="B46" s="16" t="s">
        <v>191</v>
      </c>
      <c r="C46" s="28" t="s">
        <v>192</v>
      </c>
      <c r="D46" s="10">
        <v>0</v>
      </c>
      <c r="E46" s="10">
        <v>0</v>
      </c>
      <c r="F46" s="10">
        <v>0</v>
      </c>
      <c r="G46" s="10">
        <v>0</v>
      </c>
      <c r="H46" s="10">
        <f t="shared" si="2"/>
        <v>0</v>
      </c>
      <c r="I46" s="10">
        <f t="shared" si="10"/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f t="shared" si="8"/>
        <v>0</v>
      </c>
      <c r="T46" s="10">
        <f t="shared" si="13"/>
        <v>0</v>
      </c>
      <c r="U46" s="11">
        <v>0</v>
      </c>
      <c r="V46" s="62"/>
    </row>
    <row r="47" spans="1:22" ht="25.5" x14ac:dyDescent="0.25">
      <c r="A47" s="26" t="s">
        <v>22</v>
      </c>
      <c r="B47" s="16" t="s">
        <v>193</v>
      </c>
      <c r="C47" s="28" t="s">
        <v>194</v>
      </c>
      <c r="D47" s="10">
        <v>0</v>
      </c>
      <c r="E47" s="10">
        <v>0</v>
      </c>
      <c r="F47" s="10">
        <v>0</v>
      </c>
      <c r="G47" s="10">
        <v>0</v>
      </c>
      <c r="H47" s="10">
        <f t="shared" si="2"/>
        <v>0</v>
      </c>
      <c r="I47" s="10">
        <f t="shared" si="10"/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f t="shared" si="8"/>
        <v>0</v>
      </c>
      <c r="T47" s="10">
        <f t="shared" si="13"/>
        <v>0</v>
      </c>
      <c r="U47" s="11">
        <v>0</v>
      </c>
      <c r="V47" s="62"/>
    </row>
    <row r="48" spans="1:22" ht="25.5" x14ac:dyDescent="0.25">
      <c r="A48" s="26" t="s">
        <v>22</v>
      </c>
      <c r="B48" s="16" t="s">
        <v>195</v>
      </c>
      <c r="C48" s="28" t="s">
        <v>196</v>
      </c>
      <c r="D48" s="10">
        <v>0</v>
      </c>
      <c r="E48" s="10">
        <v>0</v>
      </c>
      <c r="F48" s="10">
        <v>0</v>
      </c>
      <c r="G48" s="10">
        <v>0</v>
      </c>
      <c r="H48" s="10">
        <f t="shared" si="2"/>
        <v>0</v>
      </c>
      <c r="I48" s="10">
        <f t="shared" si="10"/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f t="shared" si="8"/>
        <v>0</v>
      </c>
      <c r="T48" s="10">
        <f t="shared" si="13"/>
        <v>0</v>
      </c>
      <c r="U48" s="11">
        <v>0</v>
      </c>
      <c r="V48" s="62"/>
    </row>
    <row r="49" spans="1:22" ht="25.5" x14ac:dyDescent="0.25">
      <c r="A49" s="26" t="s">
        <v>22</v>
      </c>
      <c r="B49" s="16" t="s">
        <v>197</v>
      </c>
      <c r="C49" s="28" t="s">
        <v>198</v>
      </c>
      <c r="D49" s="10">
        <v>0</v>
      </c>
      <c r="E49" s="10">
        <v>0</v>
      </c>
      <c r="F49" s="10">
        <v>0</v>
      </c>
      <c r="G49" s="10">
        <v>0</v>
      </c>
      <c r="H49" s="10">
        <f t="shared" si="2"/>
        <v>0</v>
      </c>
      <c r="I49" s="10">
        <f t="shared" si="10"/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f t="shared" si="8"/>
        <v>0</v>
      </c>
      <c r="T49" s="10">
        <f t="shared" si="13"/>
        <v>0</v>
      </c>
      <c r="U49" s="11">
        <v>0</v>
      </c>
      <c r="V49" s="62"/>
    </row>
    <row r="50" spans="1:22" ht="25.5" x14ac:dyDescent="0.25">
      <c r="A50" s="26" t="s">
        <v>22</v>
      </c>
      <c r="B50" s="16" t="s">
        <v>199</v>
      </c>
      <c r="C50" s="28" t="s">
        <v>200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2"/>
        <v>0</v>
      </c>
      <c r="I50" s="10">
        <f t="shared" si="10"/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si="8"/>
        <v>0</v>
      </c>
      <c r="T50" s="10">
        <f t="shared" si="13"/>
        <v>0</v>
      </c>
      <c r="U50" s="11">
        <v>0</v>
      </c>
      <c r="V50" s="62"/>
    </row>
    <row r="51" spans="1:22" ht="25.5" x14ac:dyDescent="0.25">
      <c r="A51" s="26" t="s">
        <v>22</v>
      </c>
      <c r="B51" s="16" t="s">
        <v>201</v>
      </c>
      <c r="C51" s="28" t="s">
        <v>202</v>
      </c>
      <c r="D51" s="10">
        <v>0</v>
      </c>
      <c r="E51" s="10">
        <v>0</v>
      </c>
      <c r="F51" s="10">
        <v>0</v>
      </c>
      <c r="G51" s="10">
        <v>0</v>
      </c>
      <c r="H51" s="10">
        <f t="shared" si="2"/>
        <v>0</v>
      </c>
      <c r="I51" s="10">
        <f t="shared" si="10"/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8"/>
        <v>0</v>
      </c>
      <c r="T51" s="10">
        <f t="shared" si="13"/>
        <v>0</v>
      </c>
      <c r="U51" s="11">
        <v>0</v>
      </c>
      <c r="V51" s="62"/>
    </row>
    <row r="52" spans="1:22" ht="25.5" x14ac:dyDescent="0.25">
      <c r="A52" s="26" t="s">
        <v>22</v>
      </c>
      <c r="B52" s="16" t="s">
        <v>203</v>
      </c>
      <c r="C52" s="28" t="s">
        <v>204</v>
      </c>
      <c r="D52" s="10">
        <v>0</v>
      </c>
      <c r="E52" s="10">
        <v>0</v>
      </c>
      <c r="F52" s="10">
        <v>0</v>
      </c>
      <c r="G52" s="10">
        <v>0</v>
      </c>
      <c r="H52" s="10">
        <f t="shared" si="2"/>
        <v>0</v>
      </c>
      <c r="I52" s="10">
        <f t="shared" si="10"/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f t="shared" si="8"/>
        <v>0</v>
      </c>
      <c r="T52" s="10">
        <f t="shared" si="13"/>
        <v>0</v>
      </c>
      <c r="U52" s="11">
        <v>0</v>
      </c>
      <c r="V52" s="62"/>
    </row>
    <row r="53" spans="1:22" ht="38.25" x14ac:dyDescent="0.25">
      <c r="A53" s="26" t="s">
        <v>22</v>
      </c>
      <c r="B53" s="16" t="s">
        <v>205</v>
      </c>
      <c r="C53" s="28" t="s">
        <v>206</v>
      </c>
      <c r="D53" s="10">
        <v>0</v>
      </c>
      <c r="E53" s="10">
        <v>0</v>
      </c>
      <c r="F53" s="10">
        <v>0</v>
      </c>
      <c r="G53" s="10">
        <v>0</v>
      </c>
      <c r="H53" s="10">
        <f t="shared" si="2"/>
        <v>0</v>
      </c>
      <c r="I53" s="10">
        <f t="shared" si="10"/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f t="shared" si="8"/>
        <v>0</v>
      </c>
      <c r="T53" s="10">
        <f t="shared" si="13"/>
        <v>0</v>
      </c>
      <c r="U53" s="11">
        <v>0</v>
      </c>
      <c r="V53" s="62"/>
    </row>
    <row r="54" spans="1:22" ht="51" x14ac:dyDescent="0.25">
      <c r="A54" s="26" t="s">
        <v>22</v>
      </c>
      <c r="B54" s="16" t="s">
        <v>207</v>
      </c>
      <c r="C54" s="28" t="s">
        <v>208</v>
      </c>
      <c r="D54" s="10">
        <v>0</v>
      </c>
      <c r="E54" s="10">
        <v>0</v>
      </c>
      <c r="F54" s="10">
        <v>0</v>
      </c>
      <c r="G54" s="10">
        <v>0</v>
      </c>
      <c r="H54" s="10">
        <f t="shared" si="2"/>
        <v>0</v>
      </c>
      <c r="I54" s="10">
        <f t="shared" si="10"/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f t="shared" si="8"/>
        <v>0</v>
      </c>
      <c r="T54" s="10">
        <f t="shared" si="13"/>
        <v>0</v>
      </c>
      <c r="U54" s="11">
        <v>0</v>
      </c>
      <c r="V54" s="62"/>
    </row>
    <row r="55" spans="1:22" ht="31.5" customHeight="1" x14ac:dyDescent="0.25">
      <c r="A55" s="26" t="s">
        <v>22</v>
      </c>
      <c r="B55" s="16" t="s">
        <v>209</v>
      </c>
      <c r="C55" s="28" t="s">
        <v>210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2"/>
        <v>0</v>
      </c>
      <c r="I55" s="10">
        <f t="shared" si="10"/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f t="shared" si="8"/>
        <v>0</v>
      </c>
      <c r="T55" s="10">
        <f t="shared" si="13"/>
        <v>0</v>
      </c>
      <c r="U55" s="11">
        <v>0</v>
      </c>
      <c r="V55" s="62"/>
    </row>
    <row r="56" spans="1:22" ht="31.5" customHeight="1" x14ac:dyDescent="0.25">
      <c r="A56" s="26" t="s">
        <v>22</v>
      </c>
      <c r="B56" s="16" t="s">
        <v>211</v>
      </c>
      <c r="C56" s="28" t="s">
        <v>212</v>
      </c>
      <c r="D56" s="10">
        <v>0</v>
      </c>
      <c r="E56" s="10">
        <v>0</v>
      </c>
      <c r="F56" s="10">
        <v>0</v>
      </c>
      <c r="G56" s="10">
        <v>0</v>
      </c>
      <c r="H56" s="10">
        <f t="shared" si="2"/>
        <v>0</v>
      </c>
      <c r="I56" s="10">
        <f t="shared" si="10"/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f t="shared" si="8"/>
        <v>0</v>
      </c>
      <c r="T56" s="10">
        <f t="shared" si="13"/>
        <v>0</v>
      </c>
      <c r="U56" s="11">
        <v>0</v>
      </c>
      <c r="V56" s="62"/>
    </row>
    <row r="57" spans="1:22" ht="31.5" customHeight="1" x14ac:dyDescent="0.25">
      <c r="A57" s="26" t="s">
        <v>22</v>
      </c>
      <c r="B57" s="16" t="s">
        <v>213</v>
      </c>
      <c r="C57" s="28" t="s">
        <v>214</v>
      </c>
      <c r="D57" s="10">
        <v>0</v>
      </c>
      <c r="E57" s="10">
        <v>0</v>
      </c>
      <c r="F57" s="10">
        <v>0</v>
      </c>
      <c r="G57" s="10">
        <v>0</v>
      </c>
      <c r="H57" s="10">
        <f t="shared" si="2"/>
        <v>0</v>
      </c>
      <c r="I57" s="10">
        <f t="shared" si="10"/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f t="shared" si="8"/>
        <v>0</v>
      </c>
      <c r="T57" s="10">
        <f t="shared" si="13"/>
        <v>0</v>
      </c>
      <c r="U57" s="11">
        <v>0</v>
      </c>
      <c r="V57" s="62"/>
    </row>
    <row r="58" spans="1:22" ht="25.5" x14ac:dyDescent="0.25">
      <c r="A58" s="26" t="s">
        <v>22</v>
      </c>
      <c r="B58" s="16" t="s">
        <v>215</v>
      </c>
      <c r="C58" s="28" t="s">
        <v>216</v>
      </c>
      <c r="D58" s="10">
        <v>0</v>
      </c>
      <c r="E58" s="10">
        <v>0</v>
      </c>
      <c r="F58" s="10">
        <v>0</v>
      </c>
      <c r="G58" s="10">
        <v>0</v>
      </c>
      <c r="H58" s="10">
        <f t="shared" si="2"/>
        <v>0</v>
      </c>
      <c r="I58" s="10">
        <f t="shared" si="10"/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f t="shared" si="8"/>
        <v>0</v>
      </c>
      <c r="T58" s="10">
        <f t="shared" si="13"/>
        <v>0</v>
      </c>
      <c r="U58" s="11">
        <v>0</v>
      </c>
      <c r="V58" s="62"/>
    </row>
    <row r="59" spans="1:22" ht="25.5" x14ac:dyDescent="0.25">
      <c r="A59" s="26" t="s">
        <v>22</v>
      </c>
      <c r="B59" s="16" t="s">
        <v>217</v>
      </c>
      <c r="C59" s="28" t="s">
        <v>218</v>
      </c>
      <c r="D59" s="10">
        <v>0</v>
      </c>
      <c r="E59" s="10">
        <v>0</v>
      </c>
      <c r="F59" s="10">
        <v>0</v>
      </c>
      <c r="G59" s="10">
        <v>0</v>
      </c>
      <c r="H59" s="10">
        <f t="shared" si="2"/>
        <v>0</v>
      </c>
      <c r="I59" s="10">
        <f t="shared" si="10"/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f t="shared" si="8"/>
        <v>0</v>
      </c>
      <c r="T59" s="10">
        <f t="shared" si="13"/>
        <v>0</v>
      </c>
      <c r="U59" s="11">
        <v>0</v>
      </c>
      <c r="V59" s="62"/>
    </row>
    <row r="60" spans="1:22" ht="33" customHeight="1" x14ac:dyDescent="0.25">
      <c r="A60" s="26" t="s">
        <v>22</v>
      </c>
      <c r="B60" s="16" t="s">
        <v>219</v>
      </c>
      <c r="C60" s="28" t="s">
        <v>220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2"/>
        <v>0</v>
      </c>
      <c r="I60" s="10">
        <f t="shared" si="10"/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f t="shared" si="8"/>
        <v>0</v>
      </c>
      <c r="T60" s="10">
        <f t="shared" si="13"/>
        <v>0</v>
      </c>
      <c r="U60" s="11">
        <v>0</v>
      </c>
      <c r="V60" s="62"/>
    </row>
    <row r="61" spans="1:22" ht="33" customHeight="1" x14ac:dyDescent="0.25">
      <c r="A61" s="26" t="s">
        <v>22</v>
      </c>
      <c r="B61" s="16" t="s">
        <v>221</v>
      </c>
      <c r="C61" s="28" t="s">
        <v>222</v>
      </c>
      <c r="D61" s="10">
        <v>0</v>
      </c>
      <c r="E61" s="10">
        <v>0</v>
      </c>
      <c r="F61" s="10">
        <v>0</v>
      </c>
      <c r="G61" s="10">
        <v>0</v>
      </c>
      <c r="H61" s="10">
        <f t="shared" si="2"/>
        <v>0</v>
      </c>
      <c r="I61" s="10">
        <f t="shared" si="10"/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f t="shared" si="8"/>
        <v>0</v>
      </c>
      <c r="T61" s="10">
        <f t="shared" si="13"/>
        <v>0</v>
      </c>
      <c r="U61" s="11">
        <v>0</v>
      </c>
      <c r="V61" s="62"/>
    </row>
    <row r="62" spans="1:22" ht="51" x14ac:dyDescent="0.25">
      <c r="A62" s="26" t="s">
        <v>22</v>
      </c>
      <c r="B62" s="16" t="s">
        <v>223</v>
      </c>
      <c r="C62" s="28" t="s">
        <v>224</v>
      </c>
      <c r="D62" s="10">
        <v>0</v>
      </c>
      <c r="E62" s="10">
        <v>0</v>
      </c>
      <c r="F62" s="10">
        <v>0</v>
      </c>
      <c r="G62" s="10">
        <v>0</v>
      </c>
      <c r="H62" s="10">
        <f t="shared" si="2"/>
        <v>0</v>
      </c>
      <c r="I62" s="10">
        <f t="shared" si="10"/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f t="shared" si="8"/>
        <v>0</v>
      </c>
      <c r="T62" s="10">
        <f t="shared" si="13"/>
        <v>0</v>
      </c>
      <c r="U62" s="11">
        <v>0</v>
      </c>
      <c r="V62" s="62"/>
    </row>
    <row r="63" spans="1:22" ht="38.25" x14ac:dyDescent="0.25">
      <c r="A63" s="26" t="s">
        <v>22</v>
      </c>
      <c r="B63" s="16" t="s">
        <v>225</v>
      </c>
      <c r="C63" s="28" t="s">
        <v>226</v>
      </c>
      <c r="D63" s="10">
        <v>0</v>
      </c>
      <c r="E63" s="10">
        <v>0</v>
      </c>
      <c r="F63" s="10">
        <v>0</v>
      </c>
      <c r="G63" s="10">
        <v>0</v>
      </c>
      <c r="H63" s="10">
        <f t="shared" si="2"/>
        <v>0</v>
      </c>
      <c r="I63" s="10">
        <f t="shared" si="10"/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f t="shared" si="8"/>
        <v>0</v>
      </c>
      <c r="T63" s="10">
        <f t="shared" si="13"/>
        <v>0</v>
      </c>
      <c r="U63" s="11">
        <v>0</v>
      </c>
      <c r="V63" s="62"/>
    </row>
    <row r="64" spans="1:22" ht="75.75" customHeight="1" x14ac:dyDescent="0.25">
      <c r="A64" s="26" t="s">
        <v>22</v>
      </c>
      <c r="B64" s="16" t="s">
        <v>227</v>
      </c>
      <c r="C64" s="28" t="s">
        <v>228</v>
      </c>
      <c r="D64" s="10">
        <v>0</v>
      </c>
      <c r="E64" s="10">
        <v>0</v>
      </c>
      <c r="F64" s="10">
        <v>0</v>
      </c>
      <c r="G64" s="10">
        <v>0</v>
      </c>
      <c r="H64" s="10">
        <f t="shared" si="2"/>
        <v>0</v>
      </c>
      <c r="I64" s="10">
        <f t="shared" si="10"/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f t="shared" si="8"/>
        <v>0</v>
      </c>
      <c r="T64" s="10">
        <f t="shared" si="13"/>
        <v>0</v>
      </c>
      <c r="U64" s="11">
        <v>0</v>
      </c>
      <c r="V64" s="62"/>
    </row>
    <row r="65" spans="1:22" ht="43.5" customHeight="1" x14ac:dyDescent="0.25">
      <c r="A65" s="26" t="s">
        <v>22</v>
      </c>
      <c r="B65" s="16" t="s">
        <v>229</v>
      </c>
      <c r="C65" s="28" t="s">
        <v>230</v>
      </c>
      <c r="D65" s="10">
        <v>0</v>
      </c>
      <c r="E65" s="10">
        <v>0</v>
      </c>
      <c r="F65" s="10">
        <v>0</v>
      </c>
      <c r="G65" s="10">
        <v>0</v>
      </c>
      <c r="H65" s="10">
        <f t="shared" si="2"/>
        <v>0</v>
      </c>
      <c r="I65" s="10">
        <f t="shared" si="10"/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f t="shared" si="8"/>
        <v>0</v>
      </c>
      <c r="T65" s="10">
        <f t="shared" si="13"/>
        <v>0</v>
      </c>
      <c r="U65" s="11">
        <v>0</v>
      </c>
      <c r="V65" s="62"/>
    </row>
    <row r="66" spans="1:22" ht="25.5" x14ac:dyDescent="0.25">
      <c r="A66" s="26" t="s">
        <v>22</v>
      </c>
      <c r="B66" s="16" t="s">
        <v>231</v>
      </c>
      <c r="C66" s="28" t="s">
        <v>232</v>
      </c>
      <c r="D66" s="10">
        <v>0</v>
      </c>
      <c r="E66" s="10">
        <v>0</v>
      </c>
      <c r="F66" s="10">
        <v>0</v>
      </c>
      <c r="G66" s="10">
        <v>0</v>
      </c>
      <c r="H66" s="10">
        <f t="shared" si="2"/>
        <v>0</v>
      </c>
      <c r="I66" s="10">
        <f t="shared" si="10"/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f t="shared" si="8"/>
        <v>0</v>
      </c>
      <c r="T66" s="10">
        <f t="shared" si="13"/>
        <v>0</v>
      </c>
      <c r="U66" s="11">
        <v>0</v>
      </c>
      <c r="V66" s="62"/>
    </row>
    <row r="67" spans="1:22" ht="25.5" x14ac:dyDescent="0.25">
      <c r="A67" s="26" t="s">
        <v>22</v>
      </c>
      <c r="B67" s="16" t="s">
        <v>233</v>
      </c>
      <c r="C67" s="28" t="s">
        <v>234</v>
      </c>
      <c r="D67" s="10">
        <v>0</v>
      </c>
      <c r="E67" s="10">
        <v>0</v>
      </c>
      <c r="F67" s="10">
        <v>0</v>
      </c>
      <c r="G67" s="10">
        <v>0</v>
      </c>
      <c r="H67" s="10">
        <f t="shared" si="2"/>
        <v>0</v>
      </c>
      <c r="I67" s="10">
        <f t="shared" si="10"/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f t="shared" si="8"/>
        <v>0</v>
      </c>
      <c r="T67" s="10">
        <f t="shared" si="13"/>
        <v>0</v>
      </c>
      <c r="U67" s="11">
        <v>0</v>
      </c>
      <c r="V67" s="62"/>
    </row>
    <row r="68" spans="1:22" ht="25.5" x14ac:dyDescent="0.25">
      <c r="A68" s="26" t="s">
        <v>22</v>
      </c>
      <c r="B68" s="16" t="s">
        <v>235</v>
      </c>
      <c r="C68" s="28" t="s">
        <v>236</v>
      </c>
      <c r="D68" s="10">
        <v>0</v>
      </c>
      <c r="E68" s="10">
        <v>0</v>
      </c>
      <c r="F68" s="10">
        <v>0</v>
      </c>
      <c r="G68" s="10">
        <v>0</v>
      </c>
      <c r="H68" s="10">
        <f t="shared" si="2"/>
        <v>0</v>
      </c>
      <c r="I68" s="10">
        <f t="shared" si="10"/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f t="shared" si="8"/>
        <v>0</v>
      </c>
      <c r="T68" s="10">
        <f t="shared" si="13"/>
        <v>0</v>
      </c>
      <c r="U68" s="11">
        <v>0</v>
      </c>
      <c r="V68" s="62"/>
    </row>
    <row r="69" spans="1:22" ht="25.5" x14ac:dyDescent="0.25">
      <c r="A69" s="26" t="s">
        <v>22</v>
      </c>
      <c r="B69" s="16" t="s">
        <v>237</v>
      </c>
      <c r="C69" s="28" t="s">
        <v>238</v>
      </c>
      <c r="D69" s="10">
        <v>0</v>
      </c>
      <c r="E69" s="10">
        <v>0</v>
      </c>
      <c r="F69" s="10">
        <v>0</v>
      </c>
      <c r="G69" s="10">
        <v>0</v>
      </c>
      <c r="H69" s="10">
        <f t="shared" si="2"/>
        <v>0</v>
      </c>
      <c r="I69" s="10">
        <f t="shared" si="10"/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f t="shared" si="8"/>
        <v>0</v>
      </c>
      <c r="T69" s="10">
        <f t="shared" si="13"/>
        <v>0</v>
      </c>
      <c r="U69" s="11">
        <v>0</v>
      </c>
      <c r="V69" s="62"/>
    </row>
    <row r="70" spans="1:22" ht="25.5" x14ac:dyDescent="0.25">
      <c r="A70" s="26" t="s">
        <v>22</v>
      </c>
      <c r="B70" s="16" t="s">
        <v>239</v>
      </c>
      <c r="C70" s="28" t="s">
        <v>240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2"/>
        <v>0</v>
      </c>
      <c r="I70" s="10">
        <f t="shared" si="10"/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f t="shared" si="8"/>
        <v>0</v>
      </c>
      <c r="T70" s="10">
        <f t="shared" si="13"/>
        <v>0</v>
      </c>
      <c r="U70" s="11">
        <v>0</v>
      </c>
      <c r="V70" s="62"/>
    </row>
    <row r="71" spans="1:22" ht="25.5" x14ac:dyDescent="0.25">
      <c r="A71" s="26" t="s">
        <v>22</v>
      </c>
      <c r="B71" s="16" t="s">
        <v>241</v>
      </c>
      <c r="C71" s="28" t="s">
        <v>242</v>
      </c>
      <c r="D71" s="10">
        <v>0</v>
      </c>
      <c r="E71" s="10">
        <v>0</v>
      </c>
      <c r="F71" s="10">
        <v>0</v>
      </c>
      <c r="G71" s="10">
        <v>0</v>
      </c>
      <c r="H71" s="10">
        <f t="shared" si="2"/>
        <v>0</v>
      </c>
      <c r="I71" s="10">
        <f t="shared" si="10"/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f t="shared" si="8"/>
        <v>0</v>
      </c>
      <c r="T71" s="10">
        <f t="shared" si="13"/>
        <v>0</v>
      </c>
      <c r="U71" s="11">
        <v>0</v>
      </c>
      <c r="V71" s="62"/>
    </row>
    <row r="72" spans="1:22" ht="25.5" x14ac:dyDescent="0.25">
      <c r="A72" s="26" t="s">
        <v>22</v>
      </c>
      <c r="B72" s="16" t="s">
        <v>243</v>
      </c>
      <c r="C72" s="28" t="s">
        <v>244</v>
      </c>
      <c r="D72" s="10">
        <v>0</v>
      </c>
      <c r="E72" s="10">
        <v>0</v>
      </c>
      <c r="F72" s="10">
        <v>0</v>
      </c>
      <c r="G72" s="10">
        <v>0</v>
      </c>
      <c r="H72" s="10">
        <f t="shared" si="2"/>
        <v>0</v>
      </c>
      <c r="I72" s="10">
        <f t="shared" si="10"/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f t="shared" si="8"/>
        <v>0</v>
      </c>
      <c r="T72" s="10">
        <f t="shared" si="13"/>
        <v>0</v>
      </c>
      <c r="U72" s="11">
        <v>0</v>
      </c>
      <c r="V72" s="62"/>
    </row>
    <row r="73" spans="1:22" ht="25.5" x14ac:dyDescent="0.25">
      <c r="A73" s="26" t="s">
        <v>22</v>
      </c>
      <c r="B73" s="16" t="s">
        <v>245</v>
      </c>
      <c r="C73" s="28" t="s">
        <v>246</v>
      </c>
      <c r="D73" s="10">
        <v>0</v>
      </c>
      <c r="E73" s="10">
        <v>0</v>
      </c>
      <c r="F73" s="10">
        <v>0</v>
      </c>
      <c r="G73" s="10">
        <v>0</v>
      </c>
      <c r="H73" s="10">
        <f t="shared" si="2"/>
        <v>0</v>
      </c>
      <c r="I73" s="10">
        <f t="shared" si="10"/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f t="shared" si="8"/>
        <v>0</v>
      </c>
      <c r="T73" s="10">
        <f t="shared" si="13"/>
        <v>0</v>
      </c>
      <c r="U73" s="11">
        <v>0</v>
      </c>
      <c r="V73" s="62"/>
    </row>
    <row r="74" spans="1:22" ht="38.25" x14ac:dyDescent="0.25">
      <c r="A74" s="26" t="s">
        <v>22</v>
      </c>
      <c r="B74" s="16" t="s">
        <v>247</v>
      </c>
      <c r="C74" s="28" t="s">
        <v>248</v>
      </c>
      <c r="D74" s="10">
        <v>0</v>
      </c>
      <c r="E74" s="10">
        <v>0</v>
      </c>
      <c r="F74" s="10">
        <v>0</v>
      </c>
      <c r="G74" s="10">
        <v>0</v>
      </c>
      <c r="H74" s="10">
        <f t="shared" si="2"/>
        <v>0</v>
      </c>
      <c r="I74" s="10">
        <f t="shared" si="10"/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f t="shared" si="8"/>
        <v>0</v>
      </c>
      <c r="T74" s="10">
        <f t="shared" si="13"/>
        <v>0</v>
      </c>
      <c r="U74" s="11">
        <v>0</v>
      </c>
      <c r="V74" s="62"/>
    </row>
    <row r="75" spans="1:22" ht="38.25" x14ac:dyDescent="0.25">
      <c r="A75" s="26" t="s">
        <v>22</v>
      </c>
      <c r="B75" s="16" t="s">
        <v>249</v>
      </c>
      <c r="C75" s="28" t="s">
        <v>250</v>
      </c>
      <c r="D75" s="10">
        <v>0</v>
      </c>
      <c r="E75" s="10">
        <v>0</v>
      </c>
      <c r="F75" s="10">
        <v>0</v>
      </c>
      <c r="G75" s="10">
        <v>0</v>
      </c>
      <c r="H75" s="10">
        <f t="shared" si="2"/>
        <v>0</v>
      </c>
      <c r="I75" s="10">
        <f t="shared" si="10"/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f t="shared" si="8"/>
        <v>0</v>
      </c>
      <c r="T75" s="10">
        <f t="shared" si="13"/>
        <v>0</v>
      </c>
      <c r="U75" s="11">
        <v>0</v>
      </c>
      <c r="V75" s="62"/>
    </row>
    <row r="76" spans="1:22" ht="25.5" x14ac:dyDescent="0.25">
      <c r="A76" s="26" t="s">
        <v>22</v>
      </c>
      <c r="B76" s="16" t="s">
        <v>146</v>
      </c>
      <c r="C76" s="28" t="s">
        <v>147</v>
      </c>
      <c r="D76" s="10">
        <v>0</v>
      </c>
      <c r="E76" s="10">
        <v>0</v>
      </c>
      <c r="F76" s="10">
        <v>0</v>
      </c>
      <c r="G76" s="10">
        <v>0</v>
      </c>
      <c r="H76" s="10">
        <f t="shared" si="2"/>
        <v>0</v>
      </c>
      <c r="I76" s="10">
        <f t="shared" si="10"/>
        <v>5.9740649999999992E-2</v>
      </c>
      <c r="J76" s="10">
        <v>0</v>
      </c>
      <c r="K76" s="10">
        <v>5.9740649999999992E-2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f t="shared" si="8"/>
        <v>-5.9740649999999992E-2</v>
      </c>
      <c r="T76" s="10">
        <f t="shared" si="13"/>
        <v>5.9740649999999992E-2</v>
      </c>
      <c r="U76" s="11">
        <v>0</v>
      </c>
      <c r="V76" s="62"/>
    </row>
    <row r="77" spans="1:22" ht="38.25" x14ac:dyDescent="0.25">
      <c r="A77" s="26" t="s">
        <v>22</v>
      </c>
      <c r="B77" s="16" t="s">
        <v>251</v>
      </c>
      <c r="C77" s="28" t="s">
        <v>252</v>
      </c>
      <c r="D77" s="10">
        <v>0</v>
      </c>
      <c r="E77" s="10">
        <v>0</v>
      </c>
      <c r="F77" s="10">
        <v>0</v>
      </c>
      <c r="G77" s="10">
        <v>0</v>
      </c>
      <c r="H77" s="10">
        <f t="shared" si="2"/>
        <v>0</v>
      </c>
      <c r="I77" s="10">
        <f t="shared" si="10"/>
        <v>1.88235E-2</v>
      </c>
      <c r="J77" s="10">
        <v>0</v>
      </c>
      <c r="K77" s="10">
        <v>1.88235E-2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f t="shared" si="8"/>
        <v>-1.88235E-2</v>
      </c>
      <c r="T77" s="10">
        <f t="shared" si="13"/>
        <v>1.88235E-2</v>
      </c>
      <c r="U77" s="11">
        <v>0</v>
      </c>
      <c r="V77" s="62"/>
    </row>
    <row r="78" spans="1:22" ht="25.5" x14ac:dyDescent="0.25">
      <c r="A78" s="26" t="s">
        <v>22</v>
      </c>
      <c r="B78" s="16" t="s">
        <v>142</v>
      </c>
      <c r="C78" s="28" t="s">
        <v>143</v>
      </c>
      <c r="D78" s="10">
        <v>0</v>
      </c>
      <c r="E78" s="10">
        <v>0</v>
      </c>
      <c r="F78" s="10">
        <v>0</v>
      </c>
      <c r="G78" s="10">
        <v>0</v>
      </c>
      <c r="H78" s="10">
        <f t="shared" si="2"/>
        <v>0</v>
      </c>
      <c r="I78" s="10">
        <f t="shared" si="10"/>
        <v>3.0291909999999998E-2</v>
      </c>
      <c r="J78" s="10">
        <v>0</v>
      </c>
      <c r="K78" s="10">
        <v>3.0291909999999998E-2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f t="shared" si="8"/>
        <v>-3.0291909999999998E-2</v>
      </c>
      <c r="T78" s="10">
        <f t="shared" si="13"/>
        <v>3.0291909999999998E-2</v>
      </c>
      <c r="U78" s="11">
        <v>0</v>
      </c>
      <c r="V78" s="62"/>
    </row>
    <row r="79" spans="1:22" ht="25.5" x14ac:dyDescent="0.25">
      <c r="A79" s="26" t="s">
        <v>22</v>
      </c>
      <c r="B79" s="16" t="s">
        <v>253</v>
      </c>
      <c r="C79" s="28" t="s">
        <v>254</v>
      </c>
      <c r="D79" s="10">
        <v>0</v>
      </c>
      <c r="E79" s="10">
        <v>0</v>
      </c>
      <c r="F79" s="10">
        <v>0</v>
      </c>
      <c r="G79" s="10">
        <v>0</v>
      </c>
      <c r="H79" s="10">
        <f t="shared" si="2"/>
        <v>0</v>
      </c>
      <c r="I79" s="10">
        <f t="shared" si="10"/>
        <v>0.23834390999999999</v>
      </c>
      <c r="J79" s="10">
        <v>0</v>
      </c>
      <c r="K79" s="10">
        <v>0.23834390999999999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f t="shared" si="8"/>
        <v>-0.23834390999999999</v>
      </c>
      <c r="T79" s="10">
        <f t="shared" si="13"/>
        <v>0.23834390999999999</v>
      </c>
      <c r="U79" s="11">
        <v>0</v>
      </c>
      <c r="V79" s="62"/>
    </row>
    <row r="80" spans="1:22" ht="25.5" x14ac:dyDescent="0.25">
      <c r="A80" s="26" t="s">
        <v>22</v>
      </c>
      <c r="B80" s="16" t="s">
        <v>255</v>
      </c>
      <c r="C80" s="28" t="s">
        <v>256</v>
      </c>
      <c r="D80" s="10">
        <v>0</v>
      </c>
      <c r="E80" s="10">
        <v>0</v>
      </c>
      <c r="F80" s="10">
        <v>0</v>
      </c>
      <c r="G80" s="10">
        <v>0</v>
      </c>
      <c r="H80" s="10">
        <f t="shared" si="2"/>
        <v>0</v>
      </c>
      <c r="I80" s="10">
        <f t="shared" si="10"/>
        <v>2.9111000000000001E-2</v>
      </c>
      <c r="J80" s="10">
        <v>0</v>
      </c>
      <c r="K80" s="10">
        <v>2.9111000000000001E-2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f t="shared" si="8"/>
        <v>-2.9111000000000001E-2</v>
      </c>
      <c r="T80" s="10">
        <f t="shared" si="13"/>
        <v>2.9111000000000001E-2</v>
      </c>
      <c r="U80" s="11">
        <v>0</v>
      </c>
      <c r="V80" s="62"/>
    </row>
    <row r="81" spans="1:22" ht="25.5" x14ac:dyDescent="0.25">
      <c r="A81" s="26" t="s">
        <v>22</v>
      </c>
      <c r="B81" s="16" t="s">
        <v>138</v>
      </c>
      <c r="C81" s="28" t="s">
        <v>139</v>
      </c>
      <c r="D81" s="10">
        <v>0</v>
      </c>
      <c r="E81" s="10">
        <v>0</v>
      </c>
      <c r="F81" s="10">
        <v>0</v>
      </c>
      <c r="G81" s="10">
        <v>0</v>
      </c>
      <c r="H81" s="10">
        <f t="shared" si="2"/>
        <v>0</v>
      </c>
      <c r="I81" s="10">
        <f t="shared" si="10"/>
        <v>1.146962E-2</v>
      </c>
      <c r="J81" s="10">
        <v>0</v>
      </c>
      <c r="K81" s="10">
        <v>1.146962E-2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f t="shared" si="8"/>
        <v>-1.146962E-2</v>
      </c>
      <c r="T81" s="10">
        <f t="shared" si="13"/>
        <v>1.146962E-2</v>
      </c>
      <c r="U81" s="11">
        <v>0</v>
      </c>
      <c r="V81" s="62"/>
    </row>
    <row r="82" spans="1:22" ht="25.5" x14ac:dyDescent="0.25">
      <c r="A82" s="26" t="s">
        <v>22</v>
      </c>
      <c r="B82" s="16" t="s">
        <v>257</v>
      </c>
      <c r="C82" s="28" t="s">
        <v>258</v>
      </c>
      <c r="D82" s="10">
        <v>0</v>
      </c>
      <c r="E82" s="10">
        <v>0</v>
      </c>
      <c r="F82" s="10">
        <v>0</v>
      </c>
      <c r="G82" s="10">
        <v>0</v>
      </c>
      <c r="H82" s="10">
        <f t="shared" ref="H82:H145" si="21">J82+L82+N82+P82</f>
        <v>0</v>
      </c>
      <c r="I82" s="10">
        <f t="shared" si="10"/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f>S82</f>
        <v>0</v>
      </c>
      <c r="S82" s="10">
        <f t="shared" ref="S82:S145" si="22">G82-I82</f>
        <v>0</v>
      </c>
      <c r="T82" s="10">
        <f t="shared" si="13"/>
        <v>0</v>
      </c>
      <c r="U82" s="11">
        <v>0</v>
      </c>
      <c r="V82" s="62"/>
    </row>
    <row r="83" spans="1:22" ht="25.5" x14ac:dyDescent="0.25">
      <c r="A83" s="26" t="s">
        <v>22</v>
      </c>
      <c r="B83" s="16" t="s">
        <v>259</v>
      </c>
      <c r="C83" s="28" t="s">
        <v>260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21"/>
        <v>0</v>
      </c>
      <c r="I83" s="10">
        <f t="shared" ref="I83:I146" si="23">K83</f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f t="shared" si="22"/>
        <v>0</v>
      </c>
      <c r="T83" s="10">
        <f t="shared" ref="T83:T146" si="24">K83-J83</f>
        <v>0</v>
      </c>
      <c r="U83" s="11">
        <v>0</v>
      </c>
      <c r="V83" s="63"/>
    </row>
    <row r="84" spans="1:22" s="3" customFormat="1" x14ac:dyDescent="0.25">
      <c r="A84" s="20" t="s">
        <v>23</v>
      </c>
      <c r="B84" s="21" t="s">
        <v>71</v>
      </c>
      <c r="C84" s="22" t="s">
        <v>51</v>
      </c>
      <c r="D84" s="8">
        <v>0</v>
      </c>
      <c r="E84" s="8">
        <v>0</v>
      </c>
      <c r="F84" s="8">
        <v>0</v>
      </c>
      <c r="G84" s="8">
        <v>0</v>
      </c>
      <c r="H84" s="8">
        <f t="shared" si="21"/>
        <v>0</v>
      </c>
      <c r="I84" s="8">
        <f t="shared" si="23"/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f t="shared" si="22"/>
        <v>0</v>
      </c>
      <c r="T84" s="8">
        <f t="shared" si="24"/>
        <v>0</v>
      </c>
      <c r="U84" s="9">
        <v>0</v>
      </c>
      <c r="V84" s="15" t="s">
        <v>451</v>
      </c>
    </row>
    <row r="85" spans="1:22" s="3" customFormat="1" ht="25.5" x14ac:dyDescent="0.25">
      <c r="A85" s="20" t="s">
        <v>42</v>
      </c>
      <c r="B85" s="21" t="s">
        <v>72</v>
      </c>
      <c r="C85" s="22" t="s">
        <v>51</v>
      </c>
      <c r="D85" s="8">
        <v>0</v>
      </c>
      <c r="E85" s="8">
        <v>0</v>
      </c>
      <c r="F85" s="8">
        <v>0</v>
      </c>
      <c r="G85" s="8">
        <v>0</v>
      </c>
      <c r="H85" s="8">
        <f t="shared" si="21"/>
        <v>0</v>
      </c>
      <c r="I85" s="8">
        <f t="shared" si="23"/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f t="shared" si="22"/>
        <v>0</v>
      </c>
      <c r="T85" s="8">
        <f t="shared" si="24"/>
        <v>0</v>
      </c>
      <c r="U85" s="9">
        <v>0</v>
      </c>
      <c r="V85" s="15" t="s">
        <v>451</v>
      </c>
    </row>
    <row r="86" spans="1:22" s="3" customFormat="1" ht="25.5" x14ac:dyDescent="0.25">
      <c r="A86" s="20" t="s">
        <v>43</v>
      </c>
      <c r="B86" s="21" t="s">
        <v>73</v>
      </c>
      <c r="C86" s="22" t="s">
        <v>51</v>
      </c>
      <c r="D86" s="8">
        <v>0</v>
      </c>
      <c r="E86" s="8">
        <v>0</v>
      </c>
      <c r="F86" s="8">
        <v>0</v>
      </c>
      <c r="G86" s="8">
        <v>0</v>
      </c>
      <c r="H86" s="8">
        <f t="shared" si="21"/>
        <v>0</v>
      </c>
      <c r="I86" s="8">
        <f t="shared" si="23"/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f t="shared" si="22"/>
        <v>0</v>
      </c>
      <c r="T86" s="8">
        <f t="shared" si="24"/>
        <v>0</v>
      </c>
      <c r="U86" s="9">
        <v>0</v>
      </c>
      <c r="V86" s="15" t="s">
        <v>451</v>
      </c>
    </row>
    <row r="87" spans="1:22" s="3" customFormat="1" ht="25.5" x14ac:dyDescent="0.25">
      <c r="A87" s="20" t="s">
        <v>24</v>
      </c>
      <c r="B87" s="21" t="s">
        <v>74</v>
      </c>
      <c r="C87" s="22" t="s">
        <v>51</v>
      </c>
      <c r="D87" s="8">
        <v>0</v>
      </c>
      <c r="E87" s="8">
        <v>0</v>
      </c>
      <c r="F87" s="8">
        <v>0</v>
      </c>
      <c r="G87" s="8">
        <v>0</v>
      </c>
      <c r="H87" s="8">
        <f t="shared" si="21"/>
        <v>0</v>
      </c>
      <c r="I87" s="8">
        <f t="shared" si="23"/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f t="shared" si="22"/>
        <v>0</v>
      </c>
      <c r="T87" s="8">
        <f t="shared" si="24"/>
        <v>0</v>
      </c>
      <c r="U87" s="9">
        <v>0</v>
      </c>
      <c r="V87" s="15" t="s">
        <v>451</v>
      </c>
    </row>
    <row r="88" spans="1:22" s="3" customFormat="1" x14ac:dyDescent="0.25">
      <c r="A88" s="29" t="s">
        <v>75</v>
      </c>
      <c r="B88" s="30" t="s">
        <v>76</v>
      </c>
      <c r="C88" s="22" t="s">
        <v>51</v>
      </c>
      <c r="D88" s="8">
        <v>0</v>
      </c>
      <c r="E88" s="8">
        <v>0</v>
      </c>
      <c r="F88" s="8">
        <v>0</v>
      </c>
      <c r="G88" s="8">
        <v>0</v>
      </c>
      <c r="H88" s="8">
        <f t="shared" si="21"/>
        <v>0</v>
      </c>
      <c r="I88" s="8">
        <f t="shared" si="23"/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f t="shared" si="22"/>
        <v>0</v>
      </c>
      <c r="T88" s="8">
        <f t="shared" si="24"/>
        <v>0</v>
      </c>
      <c r="U88" s="9">
        <v>0</v>
      </c>
      <c r="V88" s="15" t="s">
        <v>451</v>
      </c>
    </row>
    <row r="89" spans="1:22" s="3" customFormat="1" ht="38.25" x14ac:dyDescent="0.25">
      <c r="A89" s="29" t="s">
        <v>75</v>
      </c>
      <c r="B89" s="30" t="s">
        <v>77</v>
      </c>
      <c r="C89" s="22" t="s">
        <v>51</v>
      </c>
      <c r="D89" s="8">
        <v>0</v>
      </c>
      <c r="E89" s="8">
        <v>0</v>
      </c>
      <c r="F89" s="8">
        <v>0</v>
      </c>
      <c r="G89" s="8">
        <v>0</v>
      </c>
      <c r="H89" s="8">
        <f t="shared" si="21"/>
        <v>0</v>
      </c>
      <c r="I89" s="8">
        <f t="shared" si="23"/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f t="shared" si="22"/>
        <v>0</v>
      </c>
      <c r="T89" s="8">
        <f t="shared" si="24"/>
        <v>0</v>
      </c>
      <c r="U89" s="9">
        <v>0</v>
      </c>
      <c r="V89" s="15" t="s">
        <v>451</v>
      </c>
    </row>
    <row r="90" spans="1:22" s="3" customFormat="1" ht="38.25" x14ac:dyDescent="0.25">
      <c r="A90" s="29" t="s">
        <v>75</v>
      </c>
      <c r="B90" s="30" t="s">
        <v>78</v>
      </c>
      <c r="C90" s="22" t="s">
        <v>51</v>
      </c>
      <c r="D90" s="8">
        <v>0</v>
      </c>
      <c r="E90" s="8">
        <v>0</v>
      </c>
      <c r="F90" s="8">
        <v>0</v>
      </c>
      <c r="G90" s="8">
        <v>0</v>
      </c>
      <c r="H90" s="8">
        <f t="shared" si="21"/>
        <v>0</v>
      </c>
      <c r="I90" s="8">
        <f t="shared" si="23"/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f t="shared" si="22"/>
        <v>0</v>
      </c>
      <c r="T90" s="8">
        <f t="shared" si="24"/>
        <v>0</v>
      </c>
      <c r="U90" s="9">
        <v>0</v>
      </c>
      <c r="V90" s="15" t="s">
        <v>451</v>
      </c>
    </row>
    <row r="91" spans="1:22" s="3" customFormat="1" ht="38.25" x14ac:dyDescent="0.25">
      <c r="A91" s="29" t="s">
        <v>75</v>
      </c>
      <c r="B91" s="30" t="s">
        <v>79</v>
      </c>
      <c r="C91" s="22" t="s">
        <v>51</v>
      </c>
      <c r="D91" s="8">
        <v>0</v>
      </c>
      <c r="E91" s="8">
        <v>0</v>
      </c>
      <c r="F91" s="8">
        <v>0</v>
      </c>
      <c r="G91" s="8">
        <v>0</v>
      </c>
      <c r="H91" s="8">
        <f t="shared" si="21"/>
        <v>0</v>
      </c>
      <c r="I91" s="8">
        <f t="shared" si="23"/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f t="shared" si="22"/>
        <v>0</v>
      </c>
      <c r="T91" s="8">
        <f t="shared" si="24"/>
        <v>0</v>
      </c>
      <c r="U91" s="9">
        <v>0</v>
      </c>
      <c r="V91" s="15" t="s">
        <v>451</v>
      </c>
    </row>
    <row r="92" spans="1:22" s="3" customFormat="1" x14ac:dyDescent="0.25">
      <c r="A92" s="29" t="s">
        <v>80</v>
      </c>
      <c r="B92" s="30" t="s">
        <v>76</v>
      </c>
      <c r="C92" s="22" t="s">
        <v>51</v>
      </c>
      <c r="D92" s="8">
        <v>0</v>
      </c>
      <c r="E92" s="8">
        <v>0</v>
      </c>
      <c r="F92" s="8">
        <v>0</v>
      </c>
      <c r="G92" s="8">
        <v>0</v>
      </c>
      <c r="H92" s="8">
        <f t="shared" si="21"/>
        <v>0</v>
      </c>
      <c r="I92" s="8">
        <f t="shared" si="23"/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f t="shared" si="22"/>
        <v>0</v>
      </c>
      <c r="T92" s="8">
        <f t="shared" si="24"/>
        <v>0</v>
      </c>
      <c r="U92" s="9">
        <v>0</v>
      </c>
      <c r="V92" s="15" t="s">
        <v>451</v>
      </c>
    </row>
    <row r="93" spans="1:22" s="3" customFormat="1" ht="38.25" x14ac:dyDescent="0.25">
      <c r="A93" s="29" t="s">
        <v>80</v>
      </c>
      <c r="B93" s="30" t="s">
        <v>77</v>
      </c>
      <c r="C93" s="22" t="s">
        <v>51</v>
      </c>
      <c r="D93" s="8">
        <v>0</v>
      </c>
      <c r="E93" s="8">
        <v>0</v>
      </c>
      <c r="F93" s="8">
        <v>0</v>
      </c>
      <c r="G93" s="8">
        <v>0</v>
      </c>
      <c r="H93" s="8">
        <f t="shared" si="21"/>
        <v>0</v>
      </c>
      <c r="I93" s="8">
        <f t="shared" si="23"/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f t="shared" si="22"/>
        <v>0</v>
      </c>
      <c r="T93" s="8">
        <f t="shared" si="24"/>
        <v>0</v>
      </c>
      <c r="U93" s="9">
        <v>0</v>
      </c>
      <c r="V93" s="15" t="s">
        <v>451</v>
      </c>
    </row>
    <row r="94" spans="1:22" s="3" customFormat="1" ht="38.25" x14ac:dyDescent="0.25">
      <c r="A94" s="29" t="s">
        <v>80</v>
      </c>
      <c r="B94" s="30" t="s">
        <v>78</v>
      </c>
      <c r="C94" s="22" t="s">
        <v>51</v>
      </c>
      <c r="D94" s="8">
        <v>0</v>
      </c>
      <c r="E94" s="8">
        <v>0</v>
      </c>
      <c r="F94" s="8">
        <v>0</v>
      </c>
      <c r="G94" s="8">
        <v>0</v>
      </c>
      <c r="H94" s="8">
        <f t="shared" si="21"/>
        <v>0</v>
      </c>
      <c r="I94" s="8">
        <f t="shared" si="23"/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f t="shared" si="22"/>
        <v>0</v>
      </c>
      <c r="T94" s="8">
        <f t="shared" si="24"/>
        <v>0</v>
      </c>
      <c r="U94" s="9">
        <v>0</v>
      </c>
      <c r="V94" s="15" t="s">
        <v>451</v>
      </c>
    </row>
    <row r="95" spans="1:22" s="3" customFormat="1" ht="38.25" x14ac:dyDescent="0.25">
      <c r="A95" s="29" t="s">
        <v>80</v>
      </c>
      <c r="B95" s="30" t="s">
        <v>81</v>
      </c>
      <c r="C95" s="22" t="s">
        <v>51</v>
      </c>
      <c r="D95" s="8">
        <v>0</v>
      </c>
      <c r="E95" s="8">
        <v>0</v>
      </c>
      <c r="F95" s="8">
        <v>0</v>
      </c>
      <c r="G95" s="8">
        <v>0</v>
      </c>
      <c r="H95" s="8">
        <f t="shared" si="21"/>
        <v>0</v>
      </c>
      <c r="I95" s="8">
        <f t="shared" si="23"/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f t="shared" si="22"/>
        <v>0</v>
      </c>
      <c r="T95" s="8">
        <f t="shared" si="24"/>
        <v>0</v>
      </c>
      <c r="U95" s="9">
        <v>0</v>
      </c>
      <c r="V95" s="15" t="s">
        <v>451</v>
      </c>
    </row>
    <row r="96" spans="1:22" s="3" customFormat="1" ht="38.25" x14ac:dyDescent="0.25">
      <c r="A96" s="20" t="s">
        <v>82</v>
      </c>
      <c r="B96" s="21" t="s">
        <v>83</v>
      </c>
      <c r="C96" s="22" t="s">
        <v>51</v>
      </c>
      <c r="D96" s="8">
        <f t="shared" ref="D96:F96" si="25">D97+D98</f>
        <v>0.24323923368234146</v>
      </c>
      <c r="E96" s="8">
        <v>0</v>
      </c>
      <c r="F96" s="8">
        <f t="shared" si="25"/>
        <v>0.24323923368234107</v>
      </c>
      <c r="G96" s="8">
        <v>4.1764978310841601</v>
      </c>
      <c r="H96" s="8">
        <f t="shared" si="21"/>
        <v>4.1764978310841601</v>
      </c>
      <c r="I96" s="8">
        <f t="shared" si="23"/>
        <v>0.55125022000000001</v>
      </c>
      <c r="J96" s="8">
        <f>J97+J98</f>
        <v>1.0394680111086547</v>
      </c>
      <c r="K96" s="8">
        <v>0.55125022000000001</v>
      </c>
      <c r="L96" s="8">
        <f t="shared" ref="L96" si="26">L97+L98</f>
        <v>1.0394680111086547</v>
      </c>
      <c r="M96" s="8">
        <v>0</v>
      </c>
      <c r="N96" s="8">
        <f t="shared" ref="N96" si="27">N97+N98</f>
        <v>1.0394680111086547</v>
      </c>
      <c r="O96" s="8">
        <v>0</v>
      </c>
      <c r="P96" s="8">
        <f t="shared" ref="P96" si="28">P97+P98</f>
        <v>1.0580937977581961</v>
      </c>
      <c r="Q96" s="8">
        <v>0</v>
      </c>
      <c r="R96" s="8">
        <f>R97+R98</f>
        <v>0.16027856473186336</v>
      </c>
      <c r="S96" s="8">
        <f t="shared" si="22"/>
        <v>3.62524761108416</v>
      </c>
      <c r="T96" s="8">
        <f t="shared" si="24"/>
        <v>-0.48821779110865471</v>
      </c>
      <c r="U96" s="9">
        <f t="shared" ref="U96:U141" si="29">K96/J96*100-100</f>
        <v>-46.968043835032624</v>
      </c>
      <c r="V96" s="15" t="s">
        <v>451</v>
      </c>
    </row>
    <row r="97" spans="1:22" s="3" customFormat="1" ht="25.5" x14ac:dyDescent="0.25">
      <c r="A97" s="20" t="s">
        <v>84</v>
      </c>
      <c r="B97" s="21" t="s">
        <v>85</v>
      </c>
      <c r="C97" s="22" t="s">
        <v>51</v>
      </c>
      <c r="D97" s="8">
        <v>0</v>
      </c>
      <c r="E97" s="8">
        <v>0</v>
      </c>
      <c r="F97" s="8">
        <v>0</v>
      </c>
      <c r="G97" s="8">
        <v>0</v>
      </c>
      <c r="H97" s="8">
        <f t="shared" si="21"/>
        <v>0</v>
      </c>
      <c r="I97" s="8">
        <f t="shared" si="23"/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f t="shared" si="22"/>
        <v>0</v>
      </c>
      <c r="T97" s="8">
        <f t="shared" si="24"/>
        <v>0</v>
      </c>
      <c r="U97" s="9">
        <v>0</v>
      </c>
      <c r="V97" s="15" t="s">
        <v>451</v>
      </c>
    </row>
    <row r="98" spans="1:22" s="3" customFormat="1" ht="38.25" customHeight="1" x14ac:dyDescent="0.25">
      <c r="A98" s="20" t="s">
        <v>86</v>
      </c>
      <c r="B98" s="21" t="s">
        <v>87</v>
      </c>
      <c r="C98" s="22" t="s">
        <v>51</v>
      </c>
      <c r="D98" s="8">
        <f t="shared" ref="D98:F98" si="30">SUM(D99:D110)</f>
        <v>0.24323923368234146</v>
      </c>
      <c r="E98" s="8">
        <v>0</v>
      </c>
      <c r="F98" s="8">
        <f t="shared" si="30"/>
        <v>0.24323923368234107</v>
      </c>
      <c r="G98" s="8">
        <v>4.1764978310841601</v>
      </c>
      <c r="H98" s="8">
        <f t="shared" si="21"/>
        <v>4.1764978310841601</v>
      </c>
      <c r="I98" s="8">
        <f t="shared" si="23"/>
        <v>0.55125022000000001</v>
      </c>
      <c r="J98" s="8">
        <f>SUM(J99:J110)</f>
        <v>1.0394680111086547</v>
      </c>
      <c r="K98" s="8">
        <v>0.55125022000000001</v>
      </c>
      <c r="L98" s="8">
        <f t="shared" ref="L98" si="31">SUM(L99:L110)</f>
        <v>1.0394680111086547</v>
      </c>
      <c r="M98" s="8">
        <v>0</v>
      </c>
      <c r="N98" s="8">
        <f t="shared" ref="N98" si="32">SUM(N99:N110)</f>
        <v>1.0394680111086547</v>
      </c>
      <c r="O98" s="8">
        <v>0</v>
      </c>
      <c r="P98" s="8">
        <f t="shared" ref="P98" si="33">SUM(P99:P110)</f>
        <v>1.0580937977581961</v>
      </c>
      <c r="Q98" s="8">
        <v>0</v>
      </c>
      <c r="R98" s="8">
        <f>SUM(R99:R110)</f>
        <v>0.16027856473186336</v>
      </c>
      <c r="S98" s="8">
        <f t="shared" si="22"/>
        <v>3.62524761108416</v>
      </c>
      <c r="T98" s="8">
        <f t="shared" si="24"/>
        <v>-0.48821779110865471</v>
      </c>
      <c r="U98" s="9">
        <f t="shared" si="29"/>
        <v>-46.968043835032624</v>
      </c>
      <c r="V98" s="15" t="s">
        <v>451</v>
      </c>
    </row>
    <row r="99" spans="1:22" ht="25.5" customHeight="1" x14ac:dyDescent="0.25">
      <c r="A99" s="31" t="s">
        <v>86</v>
      </c>
      <c r="B99" s="32" t="s">
        <v>261</v>
      </c>
      <c r="C99" s="33" t="s">
        <v>262</v>
      </c>
      <c r="D99" s="10">
        <v>0.1504716296696704</v>
      </c>
      <c r="E99" s="10">
        <v>0</v>
      </c>
      <c r="F99" s="10">
        <v>0.15047162966967001</v>
      </c>
      <c r="G99" s="10">
        <v>2.5836474874600004</v>
      </c>
      <c r="H99" s="10">
        <f t="shared" si="21"/>
        <v>2.5836474874600004</v>
      </c>
      <c r="I99" s="10">
        <f t="shared" si="23"/>
        <v>0</v>
      </c>
      <c r="J99" s="10">
        <v>0.6459118718650001</v>
      </c>
      <c r="K99" s="10">
        <v>0</v>
      </c>
      <c r="L99" s="10">
        <v>0.6459118718650001</v>
      </c>
      <c r="M99" s="10">
        <v>0</v>
      </c>
      <c r="N99" s="10">
        <v>0.6459118718650001</v>
      </c>
      <c r="O99" s="10">
        <v>0</v>
      </c>
      <c r="P99" s="10">
        <v>0.6459118718650001</v>
      </c>
      <c r="Q99" s="10">
        <v>0</v>
      </c>
      <c r="R99" s="10">
        <v>0.150474518780431</v>
      </c>
      <c r="S99" s="10">
        <f t="shared" si="22"/>
        <v>2.5836474874600004</v>
      </c>
      <c r="T99" s="10">
        <f t="shared" si="24"/>
        <v>-0.6459118718650001</v>
      </c>
      <c r="U99" s="11">
        <f t="shared" si="29"/>
        <v>-100</v>
      </c>
      <c r="V99" s="61" t="s">
        <v>453</v>
      </c>
    </row>
    <row r="100" spans="1:22" x14ac:dyDescent="0.25">
      <c r="A100" s="31" t="s">
        <v>86</v>
      </c>
      <c r="B100" s="16" t="s">
        <v>263</v>
      </c>
      <c r="C100" s="34" t="s">
        <v>264</v>
      </c>
      <c r="D100" s="10">
        <v>4.4475398393241085E-2</v>
      </c>
      <c r="E100" s="10">
        <v>0</v>
      </c>
      <c r="F100" s="10">
        <v>4.4475398393241085E-2</v>
      </c>
      <c r="G100" s="10">
        <v>0.76365725263119999</v>
      </c>
      <c r="H100" s="10">
        <f t="shared" si="21"/>
        <v>0.76365725263119999</v>
      </c>
      <c r="I100" s="10">
        <f t="shared" si="23"/>
        <v>0</v>
      </c>
      <c r="J100" s="10">
        <v>0.18625786649541465</v>
      </c>
      <c r="K100" s="10">
        <v>0</v>
      </c>
      <c r="L100" s="10">
        <v>0.18625786649541465</v>
      </c>
      <c r="M100" s="10">
        <v>0</v>
      </c>
      <c r="N100" s="10">
        <v>0.18625786649541465</v>
      </c>
      <c r="O100" s="10">
        <v>0</v>
      </c>
      <c r="P100" s="10">
        <v>0.2048836531449561</v>
      </c>
      <c r="Q100" s="10">
        <v>0</v>
      </c>
      <c r="R100" s="10">
        <v>4.4476252337285957E-2</v>
      </c>
      <c r="S100" s="10">
        <f t="shared" si="22"/>
        <v>0.76365725263119999</v>
      </c>
      <c r="T100" s="10">
        <f t="shared" si="24"/>
        <v>-0.18625786649541465</v>
      </c>
      <c r="U100" s="11">
        <f t="shared" si="29"/>
        <v>-100</v>
      </c>
      <c r="V100" s="62"/>
    </row>
    <row r="101" spans="1:22" x14ac:dyDescent="0.25">
      <c r="A101" s="31" t="s">
        <v>86</v>
      </c>
      <c r="B101" s="16" t="s">
        <v>265</v>
      </c>
      <c r="C101" s="34" t="s">
        <v>266</v>
      </c>
      <c r="D101" s="10">
        <v>4.8292205619429991E-2</v>
      </c>
      <c r="E101" s="10">
        <v>0</v>
      </c>
      <c r="F101" s="10">
        <v>4.8292205619429991E-2</v>
      </c>
      <c r="G101" s="10">
        <v>0.82919309099296001</v>
      </c>
      <c r="H101" s="10">
        <f t="shared" si="21"/>
        <v>0.82919309099296001</v>
      </c>
      <c r="I101" s="10">
        <f t="shared" si="23"/>
        <v>0</v>
      </c>
      <c r="J101" s="10">
        <v>0.20729827274824</v>
      </c>
      <c r="K101" s="10">
        <v>0</v>
      </c>
      <c r="L101" s="10">
        <v>0.20729827274824</v>
      </c>
      <c r="M101" s="10">
        <v>0</v>
      </c>
      <c r="N101" s="10">
        <v>0.20729827274824</v>
      </c>
      <c r="O101" s="10">
        <v>0</v>
      </c>
      <c r="P101" s="10">
        <v>0.20729827274824</v>
      </c>
      <c r="Q101" s="10">
        <v>0</v>
      </c>
      <c r="R101" s="10">
        <v>4.8293132847580661E-2</v>
      </c>
      <c r="S101" s="10">
        <f t="shared" si="22"/>
        <v>0.82919309099296001</v>
      </c>
      <c r="T101" s="10">
        <f t="shared" si="24"/>
        <v>-0.20729827274824</v>
      </c>
      <c r="U101" s="11">
        <f t="shared" si="29"/>
        <v>-100</v>
      </c>
      <c r="V101" s="62"/>
    </row>
    <row r="102" spans="1:22" ht="26.25" x14ac:dyDescent="0.25">
      <c r="A102" s="74" t="s">
        <v>86</v>
      </c>
      <c r="B102" s="75" t="s">
        <v>267</v>
      </c>
      <c r="C102" s="46" t="s">
        <v>268</v>
      </c>
      <c r="D102" s="10">
        <v>0</v>
      </c>
      <c r="E102" s="10">
        <v>0</v>
      </c>
      <c r="F102" s="10">
        <v>0</v>
      </c>
      <c r="G102" s="10">
        <v>0</v>
      </c>
      <c r="H102" s="10">
        <f t="shared" si="21"/>
        <v>0</v>
      </c>
      <c r="I102" s="10">
        <f t="shared" si="23"/>
        <v>3.3787749999999998E-2</v>
      </c>
      <c r="J102" s="10">
        <v>0</v>
      </c>
      <c r="K102" s="10">
        <v>3.3787749999999998E-2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f>S102/6.37</f>
        <v>-5.3041993720565148E-3</v>
      </c>
      <c r="S102" s="10">
        <f t="shared" si="22"/>
        <v>-3.3787749999999998E-2</v>
      </c>
      <c r="T102" s="10">
        <f t="shared" si="24"/>
        <v>3.3787749999999998E-2</v>
      </c>
      <c r="U102" s="11">
        <v>100</v>
      </c>
      <c r="V102" s="62"/>
    </row>
    <row r="103" spans="1:22" ht="26.25" x14ac:dyDescent="0.25">
      <c r="A103" s="74" t="s">
        <v>86</v>
      </c>
      <c r="B103" s="75" t="s">
        <v>269</v>
      </c>
      <c r="C103" s="46" t="s">
        <v>270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21"/>
        <v>0</v>
      </c>
      <c r="I103" s="10">
        <f t="shared" si="23"/>
        <v>4.172617E-2</v>
      </c>
      <c r="J103" s="10">
        <v>0</v>
      </c>
      <c r="K103" s="10">
        <v>4.172617E-2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f t="shared" ref="R103:R106" si="34">S103/6.37</f>
        <v>-6.5504191522762949E-3</v>
      </c>
      <c r="S103" s="10">
        <f t="shared" si="22"/>
        <v>-4.172617E-2</v>
      </c>
      <c r="T103" s="10">
        <f t="shared" si="24"/>
        <v>4.172617E-2</v>
      </c>
      <c r="U103" s="11">
        <v>100</v>
      </c>
      <c r="V103" s="62"/>
    </row>
    <row r="104" spans="1:22" ht="26.25" x14ac:dyDescent="0.25">
      <c r="A104" s="74" t="s">
        <v>86</v>
      </c>
      <c r="B104" s="75" t="s">
        <v>271</v>
      </c>
      <c r="C104" s="46" t="s">
        <v>272</v>
      </c>
      <c r="D104" s="10">
        <v>0</v>
      </c>
      <c r="E104" s="10">
        <v>0</v>
      </c>
      <c r="F104" s="10">
        <v>0</v>
      </c>
      <c r="G104" s="10">
        <v>0</v>
      </c>
      <c r="H104" s="10">
        <f t="shared" si="21"/>
        <v>0</v>
      </c>
      <c r="I104" s="10">
        <f t="shared" si="23"/>
        <v>0.16528992000000001</v>
      </c>
      <c r="J104" s="10">
        <v>0</v>
      </c>
      <c r="K104" s="10">
        <v>0.16528992000000001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f t="shared" si="34"/>
        <v>-2.5948182103610676E-2</v>
      </c>
      <c r="S104" s="10">
        <f t="shared" si="22"/>
        <v>-0.16528992000000001</v>
      </c>
      <c r="T104" s="10">
        <f t="shared" si="24"/>
        <v>0.16528992000000001</v>
      </c>
      <c r="U104" s="11">
        <v>100</v>
      </c>
      <c r="V104" s="62"/>
    </row>
    <row r="105" spans="1:22" ht="26.25" x14ac:dyDescent="0.25">
      <c r="A105" s="74" t="s">
        <v>86</v>
      </c>
      <c r="B105" s="75" t="s">
        <v>273</v>
      </c>
      <c r="C105" s="46" t="s">
        <v>274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si="21"/>
        <v>0</v>
      </c>
      <c r="I105" s="10">
        <f t="shared" si="23"/>
        <v>6.7189269999999995E-2</v>
      </c>
      <c r="J105" s="10">
        <v>0</v>
      </c>
      <c r="K105" s="10">
        <v>6.7189269999999995E-2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f t="shared" si="34"/>
        <v>-1.0547766091051805E-2</v>
      </c>
      <c r="S105" s="10">
        <f t="shared" si="22"/>
        <v>-6.7189269999999995E-2</v>
      </c>
      <c r="T105" s="10">
        <f t="shared" si="24"/>
        <v>6.7189269999999995E-2</v>
      </c>
      <c r="U105" s="11">
        <v>100</v>
      </c>
      <c r="V105" s="62"/>
    </row>
    <row r="106" spans="1:22" ht="26.25" x14ac:dyDescent="0.25">
      <c r="A106" s="74" t="s">
        <v>86</v>
      </c>
      <c r="B106" s="75" t="s">
        <v>275</v>
      </c>
      <c r="C106" s="46" t="s">
        <v>276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1"/>
        <v>0</v>
      </c>
      <c r="I106" s="10">
        <f t="shared" si="23"/>
        <v>0.19691990999999998</v>
      </c>
      <c r="J106" s="10">
        <v>0</v>
      </c>
      <c r="K106" s="10">
        <v>0.19691990999999998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f t="shared" si="34"/>
        <v>-3.0913643642072209E-2</v>
      </c>
      <c r="S106" s="10">
        <f t="shared" si="22"/>
        <v>-0.19691990999999998</v>
      </c>
      <c r="T106" s="10">
        <f t="shared" si="24"/>
        <v>0.19691990999999998</v>
      </c>
      <c r="U106" s="11">
        <v>100</v>
      </c>
      <c r="V106" s="62"/>
    </row>
    <row r="107" spans="1:22" x14ac:dyDescent="0.25">
      <c r="A107" s="74" t="s">
        <v>86</v>
      </c>
      <c r="B107" s="75" t="s">
        <v>277</v>
      </c>
      <c r="C107" s="46" t="s">
        <v>278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1"/>
        <v>0</v>
      </c>
      <c r="I107" s="10">
        <f t="shared" si="23"/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f>S107</f>
        <v>0</v>
      </c>
      <c r="S107" s="10">
        <f t="shared" si="22"/>
        <v>0</v>
      </c>
      <c r="T107" s="10">
        <f t="shared" si="24"/>
        <v>0</v>
      </c>
      <c r="U107" s="11">
        <v>0</v>
      </c>
      <c r="V107" s="62"/>
    </row>
    <row r="108" spans="1:22" x14ac:dyDescent="0.25">
      <c r="A108" s="74" t="s">
        <v>86</v>
      </c>
      <c r="B108" s="75" t="s">
        <v>279</v>
      </c>
      <c r="C108" s="46" t="s">
        <v>280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1"/>
        <v>0</v>
      </c>
      <c r="I108" s="10">
        <f t="shared" si="23"/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f>S108</f>
        <v>0</v>
      </c>
      <c r="S108" s="10">
        <f t="shared" si="22"/>
        <v>0</v>
      </c>
      <c r="T108" s="10">
        <f t="shared" si="24"/>
        <v>0</v>
      </c>
      <c r="U108" s="11">
        <v>0</v>
      </c>
      <c r="V108" s="62"/>
    </row>
    <row r="109" spans="1:22" x14ac:dyDescent="0.25">
      <c r="A109" s="74" t="s">
        <v>86</v>
      </c>
      <c r="B109" s="75" t="s">
        <v>281</v>
      </c>
      <c r="C109" s="46" t="s">
        <v>282</v>
      </c>
      <c r="D109" s="10">
        <v>0</v>
      </c>
      <c r="E109" s="10">
        <v>0</v>
      </c>
      <c r="F109" s="10">
        <v>0</v>
      </c>
      <c r="G109" s="10">
        <v>0</v>
      </c>
      <c r="H109" s="10">
        <f t="shared" si="21"/>
        <v>0</v>
      </c>
      <c r="I109" s="10">
        <f t="shared" si="23"/>
        <v>2.9868110000000003E-2</v>
      </c>
      <c r="J109" s="10">
        <v>0</v>
      </c>
      <c r="K109" s="10">
        <v>2.9868110000000003E-2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f>S109/8.07</f>
        <v>-3.7011288723667909E-3</v>
      </c>
      <c r="S109" s="10">
        <f t="shared" si="22"/>
        <v>-2.9868110000000003E-2</v>
      </c>
      <c r="T109" s="10">
        <f t="shared" si="24"/>
        <v>2.9868110000000003E-2</v>
      </c>
      <c r="U109" s="11">
        <v>100</v>
      </c>
      <c r="V109" s="62"/>
    </row>
    <row r="110" spans="1:22" x14ac:dyDescent="0.25">
      <c r="A110" s="74" t="s">
        <v>86</v>
      </c>
      <c r="B110" s="75" t="s">
        <v>283</v>
      </c>
      <c r="C110" s="46" t="s">
        <v>284</v>
      </c>
      <c r="D110" s="10">
        <v>0</v>
      </c>
      <c r="E110" s="10">
        <v>0</v>
      </c>
      <c r="F110" s="10">
        <v>0</v>
      </c>
      <c r="G110" s="10">
        <v>0</v>
      </c>
      <c r="H110" s="10">
        <f t="shared" si="21"/>
        <v>0</v>
      </c>
      <c r="I110" s="10">
        <f t="shared" si="23"/>
        <v>1.6469089999999999E-2</v>
      </c>
      <c r="J110" s="10">
        <v>0</v>
      </c>
      <c r="K110" s="10">
        <v>1.6469089999999999E-2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f>S110/8.07</f>
        <v>0</v>
      </c>
      <c r="S110" s="10">
        <f>G110-V110</f>
        <v>0</v>
      </c>
      <c r="T110" s="10">
        <f t="shared" si="24"/>
        <v>1.6469089999999999E-2</v>
      </c>
      <c r="U110" s="11">
        <v>100</v>
      </c>
      <c r="V110" s="63"/>
    </row>
    <row r="111" spans="1:22" s="3" customFormat="1" x14ac:dyDescent="0.25">
      <c r="A111" s="20" t="s">
        <v>25</v>
      </c>
      <c r="B111" s="21" t="s">
        <v>88</v>
      </c>
      <c r="C111" s="22" t="s">
        <v>51</v>
      </c>
      <c r="D111" s="8">
        <f t="shared" ref="D111:F111" si="35">D112+D151+D189</f>
        <v>5.6550333702733653</v>
      </c>
      <c r="E111" s="8">
        <v>0</v>
      </c>
      <c r="F111" s="8">
        <f t="shared" si="35"/>
        <v>5.6550333702733653</v>
      </c>
      <c r="G111" s="8">
        <v>97.098787264309195</v>
      </c>
      <c r="H111" s="8">
        <f t="shared" si="21"/>
        <v>97.098787264309195</v>
      </c>
      <c r="I111" s="8">
        <f t="shared" si="23"/>
        <v>2.8547359699999997</v>
      </c>
      <c r="J111" s="8">
        <f t="shared" ref="J111" si="36">J112+J151+J189</f>
        <v>7.6378311739458367</v>
      </c>
      <c r="K111" s="8">
        <v>2.8547359699999997</v>
      </c>
      <c r="L111" s="8">
        <f t="shared" ref="L111" si="37">L112+L151+L189</f>
        <v>29.75819723332917</v>
      </c>
      <c r="M111" s="8">
        <v>0</v>
      </c>
      <c r="N111" s="8">
        <f t="shared" ref="N111" si="38">N112+N151+N189</f>
        <v>44.707412166063769</v>
      </c>
      <c r="O111" s="8">
        <v>0</v>
      </c>
      <c r="P111" s="8">
        <f t="shared" ref="P111" si="39">P112+P151+P189</f>
        <v>14.995346690970422</v>
      </c>
      <c r="Q111" s="8">
        <v>0</v>
      </c>
      <c r="R111" s="8">
        <f t="shared" ref="R111" si="40">R112+R151+R189</f>
        <v>5.4839201489377647</v>
      </c>
      <c r="S111" s="8">
        <f t="shared" si="22"/>
        <v>94.244051294309202</v>
      </c>
      <c r="T111" s="8">
        <f t="shared" si="24"/>
        <v>-4.7830952039458374</v>
      </c>
      <c r="U111" s="9">
        <f t="shared" si="29"/>
        <v>-62.623735652365916</v>
      </c>
      <c r="V111" s="15" t="s">
        <v>451</v>
      </c>
    </row>
    <row r="112" spans="1:22" s="3" customFormat="1" ht="25.5" x14ac:dyDescent="0.25">
      <c r="A112" s="20" t="s">
        <v>26</v>
      </c>
      <c r="B112" s="21" t="s">
        <v>89</v>
      </c>
      <c r="C112" s="22" t="s">
        <v>51</v>
      </c>
      <c r="D112" s="8">
        <f t="shared" ref="D112:F112" si="41">D113+D124</f>
        <v>1.2969618755327175</v>
      </c>
      <c r="E112" s="8">
        <v>0</v>
      </c>
      <c r="F112" s="8">
        <f t="shared" si="41"/>
        <v>1.2969618755327175</v>
      </c>
      <c r="G112" s="8">
        <v>22.269262972745857</v>
      </c>
      <c r="H112" s="8">
        <f t="shared" si="21"/>
        <v>22.269262972745857</v>
      </c>
      <c r="I112" s="8">
        <f t="shared" si="23"/>
        <v>2.7979529999999997</v>
      </c>
      <c r="J112" s="8">
        <f t="shared" ref="J112" si="42">J113+J124</f>
        <v>3.6251599395625043</v>
      </c>
      <c r="K112" s="8">
        <v>2.7979529999999997</v>
      </c>
      <c r="L112" s="8">
        <f t="shared" ref="L112" si="43">L113+L124</f>
        <v>7.5158534699625035</v>
      </c>
      <c r="M112" s="8">
        <v>0</v>
      </c>
      <c r="N112" s="8">
        <f t="shared" ref="N112" si="44">N113+N124</f>
        <v>9.1328963576170903</v>
      </c>
      <c r="O112" s="8">
        <v>0</v>
      </c>
      <c r="P112" s="8">
        <f t="shared" ref="P112" si="45">P113+P124</f>
        <v>1.995353205603756</v>
      </c>
      <c r="Q112" s="8">
        <v>0</v>
      </c>
      <c r="R112" s="8">
        <f t="shared" ref="R112" si="46">R113+R124</f>
        <v>1.1340201120409139</v>
      </c>
      <c r="S112" s="8">
        <f t="shared" si="22"/>
        <v>19.471309972745857</v>
      </c>
      <c r="T112" s="8">
        <f t="shared" si="24"/>
        <v>-0.82720693956250457</v>
      </c>
      <c r="U112" s="9">
        <f t="shared" si="29"/>
        <v>-22.818495000315338</v>
      </c>
      <c r="V112" s="15" t="s">
        <v>451</v>
      </c>
    </row>
    <row r="113" spans="1:22" s="3" customFormat="1" ht="23.25" customHeight="1" x14ac:dyDescent="0.25">
      <c r="A113" s="20" t="s">
        <v>27</v>
      </c>
      <c r="B113" s="21" t="s">
        <v>90</v>
      </c>
      <c r="C113" s="22" t="s">
        <v>51</v>
      </c>
      <c r="D113" s="8">
        <f t="shared" ref="D113:F113" si="47">SUM(D114:D123)</f>
        <v>1.904939198562516E-2</v>
      </c>
      <c r="E113" s="8">
        <v>0</v>
      </c>
      <c r="F113" s="8">
        <f t="shared" si="47"/>
        <v>1.9049391985625164E-2</v>
      </c>
      <c r="G113" s="8">
        <v>0.32708434041251994</v>
      </c>
      <c r="H113" s="8">
        <f t="shared" si="21"/>
        <v>0.32708434041251994</v>
      </c>
      <c r="I113" s="8">
        <f t="shared" si="23"/>
        <v>0</v>
      </c>
      <c r="J113" s="8">
        <f t="shared" ref="J113" si="48">SUM(J114:J123)</f>
        <v>6.5416868082503993E-2</v>
      </c>
      <c r="K113" s="8">
        <v>0</v>
      </c>
      <c r="L113" s="8">
        <f t="shared" ref="L113" si="49">SUM(L114:L123)</f>
        <v>6.5416868082503993E-2</v>
      </c>
      <c r="M113" s="8">
        <v>0</v>
      </c>
      <c r="N113" s="8">
        <f t="shared" ref="N113" si="50">SUM(N114:N123)</f>
        <v>9.8125302123755989E-2</v>
      </c>
      <c r="O113" s="8">
        <v>0</v>
      </c>
      <c r="P113" s="8">
        <f t="shared" ref="P113" si="51">SUM(P114:P123)</f>
        <v>9.8125302123755989E-2</v>
      </c>
      <c r="Q113" s="8">
        <v>0</v>
      </c>
      <c r="R113" s="8">
        <f t="shared" ref="R113" si="52">SUM(R114:R123)</f>
        <v>1.9049757740973793E-2</v>
      </c>
      <c r="S113" s="8">
        <f t="shared" si="22"/>
        <v>0.32708434041251994</v>
      </c>
      <c r="T113" s="8">
        <f t="shared" si="24"/>
        <v>-6.5416868082503993E-2</v>
      </c>
      <c r="U113" s="9">
        <f t="shared" si="29"/>
        <v>-100</v>
      </c>
      <c r="V113" s="15" t="s">
        <v>451</v>
      </c>
    </row>
    <row r="114" spans="1:22" ht="25.5" x14ac:dyDescent="0.25">
      <c r="A114" s="31" t="s">
        <v>27</v>
      </c>
      <c r="B114" s="16" t="s">
        <v>285</v>
      </c>
      <c r="C114" s="35" t="s">
        <v>286</v>
      </c>
      <c r="D114" s="10">
        <v>1.9049391985625161E-3</v>
      </c>
      <c r="E114" s="10">
        <v>0</v>
      </c>
      <c r="F114" s="10">
        <v>1.90493919856252E-3</v>
      </c>
      <c r="G114" s="10">
        <v>3.2708434041251996E-2</v>
      </c>
      <c r="H114" s="10">
        <f t="shared" si="21"/>
        <v>3.2708434041251996E-2</v>
      </c>
      <c r="I114" s="10">
        <f t="shared" si="23"/>
        <v>0</v>
      </c>
      <c r="J114" s="10">
        <v>3.2708434041251996E-2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1.9049757740973788E-3</v>
      </c>
      <c r="S114" s="10">
        <f t="shared" si="22"/>
        <v>3.2708434041251996E-2</v>
      </c>
      <c r="T114" s="10">
        <f t="shared" si="24"/>
        <v>-3.2708434041251996E-2</v>
      </c>
      <c r="U114" s="11">
        <f t="shared" si="29"/>
        <v>-100</v>
      </c>
      <c r="V114" s="16" t="s">
        <v>454</v>
      </c>
    </row>
    <row r="115" spans="1:22" ht="25.5" x14ac:dyDescent="0.25">
      <c r="A115" s="31" t="s">
        <v>27</v>
      </c>
      <c r="B115" s="16" t="s">
        <v>287</v>
      </c>
      <c r="C115" s="35" t="s">
        <v>288</v>
      </c>
      <c r="D115" s="10">
        <v>1.9049391985625161E-3</v>
      </c>
      <c r="E115" s="10">
        <v>0</v>
      </c>
      <c r="F115" s="10">
        <v>1.9049391985625161E-3</v>
      </c>
      <c r="G115" s="10">
        <v>3.2708434041251996E-2</v>
      </c>
      <c r="H115" s="10">
        <f t="shared" si="21"/>
        <v>3.2708434041251996E-2</v>
      </c>
      <c r="I115" s="10">
        <f t="shared" si="23"/>
        <v>0</v>
      </c>
      <c r="J115" s="10">
        <v>3.2708434041251996E-2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1.9049757740973788E-3</v>
      </c>
      <c r="S115" s="10">
        <f t="shared" si="22"/>
        <v>3.2708434041251996E-2</v>
      </c>
      <c r="T115" s="10">
        <f t="shared" si="24"/>
        <v>-3.2708434041251996E-2</v>
      </c>
      <c r="U115" s="11">
        <f t="shared" si="29"/>
        <v>-100</v>
      </c>
      <c r="V115" s="16" t="s">
        <v>454</v>
      </c>
    </row>
    <row r="116" spans="1:22" x14ac:dyDescent="0.25">
      <c r="A116" s="31" t="s">
        <v>27</v>
      </c>
      <c r="B116" s="16" t="s">
        <v>289</v>
      </c>
      <c r="C116" s="35" t="s">
        <v>290</v>
      </c>
      <c r="D116" s="10">
        <v>1.9049391985625161E-3</v>
      </c>
      <c r="E116" s="10">
        <v>0</v>
      </c>
      <c r="F116" s="10">
        <v>1.9049391985625161E-3</v>
      </c>
      <c r="G116" s="10">
        <v>3.2708434041251996E-2</v>
      </c>
      <c r="H116" s="10">
        <f t="shared" si="21"/>
        <v>3.2708434041251996E-2</v>
      </c>
      <c r="I116" s="10">
        <f t="shared" si="23"/>
        <v>0</v>
      </c>
      <c r="J116" s="10">
        <v>0</v>
      </c>
      <c r="K116" s="10">
        <v>0</v>
      </c>
      <c r="L116" s="10">
        <v>3.2708434041251996E-2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1.9049757740973788E-3</v>
      </c>
      <c r="S116" s="10">
        <f t="shared" si="22"/>
        <v>3.2708434041251996E-2</v>
      </c>
      <c r="T116" s="10">
        <f t="shared" si="24"/>
        <v>0</v>
      </c>
      <c r="U116" s="11">
        <v>0</v>
      </c>
      <c r="V116" s="12" t="s">
        <v>451</v>
      </c>
    </row>
    <row r="117" spans="1:22" x14ac:dyDescent="0.25">
      <c r="A117" s="31" t="s">
        <v>27</v>
      </c>
      <c r="B117" s="16" t="s">
        <v>291</v>
      </c>
      <c r="C117" s="35" t="s">
        <v>292</v>
      </c>
      <c r="D117" s="10">
        <v>1.9049391985625161E-3</v>
      </c>
      <c r="E117" s="10">
        <v>0</v>
      </c>
      <c r="F117" s="10">
        <v>1.9049391985625161E-3</v>
      </c>
      <c r="G117" s="10">
        <v>3.2708434041251996E-2</v>
      </c>
      <c r="H117" s="10">
        <f t="shared" si="21"/>
        <v>3.2708434041251996E-2</v>
      </c>
      <c r="I117" s="10">
        <f t="shared" si="23"/>
        <v>0</v>
      </c>
      <c r="J117" s="10">
        <v>0</v>
      </c>
      <c r="K117" s="10">
        <v>0</v>
      </c>
      <c r="L117" s="10">
        <v>3.2708434041251996E-2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1.9049757740973788E-3</v>
      </c>
      <c r="S117" s="10">
        <f t="shared" si="22"/>
        <v>3.2708434041251996E-2</v>
      </c>
      <c r="T117" s="10">
        <f t="shared" si="24"/>
        <v>0</v>
      </c>
      <c r="U117" s="11">
        <v>0</v>
      </c>
      <c r="V117" s="12" t="s">
        <v>451</v>
      </c>
    </row>
    <row r="118" spans="1:22" x14ac:dyDescent="0.25">
      <c r="A118" s="31" t="s">
        <v>27</v>
      </c>
      <c r="B118" s="16" t="s">
        <v>293</v>
      </c>
      <c r="C118" s="35" t="s">
        <v>294</v>
      </c>
      <c r="D118" s="10">
        <v>1.9049391985625161E-3</v>
      </c>
      <c r="E118" s="10">
        <v>0</v>
      </c>
      <c r="F118" s="10">
        <v>1.9049391985625161E-3</v>
      </c>
      <c r="G118" s="10">
        <v>3.2708434041251996E-2</v>
      </c>
      <c r="H118" s="10">
        <f t="shared" si="21"/>
        <v>3.2708434041251996E-2</v>
      </c>
      <c r="I118" s="10">
        <f t="shared" si="23"/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3.2708434041251996E-2</v>
      </c>
      <c r="O118" s="10">
        <v>0</v>
      </c>
      <c r="P118" s="10">
        <v>0</v>
      </c>
      <c r="Q118" s="10">
        <v>0</v>
      </c>
      <c r="R118" s="10">
        <v>1.9049757740973788E-3</v>
      </c>
      <c r="S118" s="10">
        <f t="shared" si="22"/>
        <v>3.2708434041251996E-2</v>
      </c>
      <c r="T118" s="10">
        <f t="shared" si="24"/>
        <v>0</v>
      </c>
      <c r="U118" s="11">
        <v>0</v>
      </c>
      <c r="V118" s="12" t="s">
        <v>451</v>
      </c>
    </row>
    <row r="119" spans="1:22" x14ac:dyDescent="0.25">
      <c r="A119" s="31" t="s">
        <v>27</v>
      </c>
      <c r="B119" s="16" t="s">
        <v>295</v>
      </c>
      <c r="C119" s="35" t="s">
        <v>296</v>
      </c>
      <c r="D119" s="10">
        <v>1.9049391985625161E-3</v>
      </c>
      <c r="E119" s="10">
        <v>0</v>
      </c>
      <c r="F119" s="10">
        <v>1.9049391985625161E-3</v>
      </c>
      <c r="G119" s="10">
        <v>3.2708434041251996E-2</v>
      </c>
      <c r="H119" s="10">
        <f t="shared" si="21"/>
        <v>3.2708434041251996E-2</v>
      </c>
      <c r="I119" s="10">
        <f t="shared" si="23"/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3.2708434041251996E-2</v>
      </c>
      <c r="O119" s="10">
        <v>0</v>
      </c>
      <c r="P119" s="10">
        <v>0</v>
      </c>
      <c r="Q119" s="10">
        <v>0</v>
      </c>
      <c r="R119" s="10">
        <v>1.9049757740973788E-3</v>
      </c>
      <c r="S119" s="10">
        <f t="shared" si="22"/>
        <v>3.2708434041251996E-2</v>
      </c>
      <c r="T119" s="10">
        <f t="shared" si="24"/>
        <v>0</v>
      </c>
      <c r="U119" s="11">
        <v>0</v>
      </c>
      <c r="V119" s="12" t="s">
        <v>451</v>
      </c>
    </row>
    <row r="120" spans="1:22" x14ac:dyDescent="0.25">
      <c r="A120" s="31" t="s">
        <v>27</v>
      </c>
      <c r="B120" s="16" t="s">
        <v>297</v>
      </c>
      <c r="C120" s="35" t="s">
        <v>298</v>
      </c>
      <c r="D120" s="10">
        <v>1.9049391985625161E-3</v>
      </c>
      <c r="E120" s="10">
        <v>0</v>
      </c>
      <c r="F120" s="10">
        <v>1.9049391985625161E-3</v>
      </c>
      <c r="G120" s="10">
        <v>3.2708434041251996E-2</v>
      </c>
      <c r="H120" s="10">
        <f t="shared" si="21"/>
        <v>3.2708434041251996E-2</v>
      </c>
      <c r="I120" s="10">
        <f t="shared" si="23"/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3.2708434041251996E-2</v>
      </c>
      <c r="O120" s="10">
        <v>0</v>
      </c>
      <c r="P120" s="10">
        <v>0</v>
      </c>
      <c r="Q120" s="10">
        <v>0</v>
      </c>
      <c r="R120" s="10">
        <v>1.9049757740973788E-3</v>
      </c>
      <c r="S120" s="10">
        <f t="shared" si="22"/>
        <v>3.2708434041251996E-2</v>
      </c>
      <c r="T120" s="10">
        <f t="shared" si="24"/>
        <v>0</v>
      </c>
      <c r="U120" s="11">
        <v>0</v>
      </c>
      <c r="V120" s="12" t="s">
        <v>451</v>
      </c>
    </row>
    <row r="121" spans="1:22" x14ac:dyDescent="0.25">
      <c r="A121" s="31" t="s">
        <v>27</v>
      </c>
      <c r="B121" s="16" t="s">
        <v>299</v>
      </c>
      <c r="C121" s="35" t="s">
        <v>300</v>
      </c>
      <c r="D121" s="10">
        <v>1.9049391985625161E-3</v>
      </c>
      <c r="E121" s="10">
        <v>0</v>
      </c>
      <c r="F121" s="10">
        <v>1.9049391985625161E-3</v>
      </c>
      <c r="G121" s="10">
        <v>3.2708434041251996E-2</v>
      </c>
      <c r="H121" s="10">
        <f t="shared" si="21"/>
        <v>3.2708434041251996E-2</v>
      </c>
      <c r="I121" s="10">
        <f t="shared" si="23"/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3.2708434041251996E-2</v>
      </c>
      <c r="Q121" s="10">
        <v>0</v>
      </c>
      <c r="R121" s="10">
        <v>1.9049757740973788E-3</v>
      </c>
      <c r="S121" s="10">
        <f t="shared" si="22"/>
        <v>3.2708434041251996E-2</v>
      </c>
      <c r="T121" s="10">
        <f t="shared" si="24"/>
        <v>0</v>
      </c>
      <c r="U121" s="11">
        <v>0</v>
      </c>
      <c r="V121" s="12" t="s">
        <v>451</v>
      </c>
    </row>
    <row r="122" spans="1:22" x14ac:dyDescent="0.25">
      <c r="A122" s="31" t="s">
        <v>27</v>
      </c>
      <c r="B122" s="16" t="s">
        <v>301</v>
      </c>
      <c r="C122" s="35" t="s">
        <v>302</v>
      </c>
      <c r="D122" s="10">
        <v>1.9049391985625161E-3</v>
      </c>
      <c r="E122" s="10">
        <v>0</v>
      </c>
      <c r="F122" s="10">
        <v>1.9049391985625161E-3</v>
      </c>
      <c r="G122" s="10">
        <v>3.2708434041251996E-2</v>
      </c>
      <c r="H122" s="10">
        <f t="shared" si="21"/>
        <v>3.2708434041251996E-2</v>
      </c>
      <c r="I122" s="10">
        <f t="shared" si="23"/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3.2708434041251996E-2</v>
      </c>
      <c r="Q122" s="10">
        <v>0</v>
      </c>
      <c r="R122" s="10">
        <v>1.9049757740973788E-3</v>
      </c>
      <c r="S122" s="10">
        <f t="shared" si="22"/>
        <v>3.2708434041251996E-2</v>
      </c>
      <c r="T122" s="10">
        <f t="shared" si="24"/>
        <v>0</v>
      </c>
      <c r="U122" s="11">
        <v>0</v>
      </c>
      <c r="V122" s="12" t="s">
        <v>451</v>
      </c>
    </row>
    <row r="123" spans="1:22" x14ac:dyDescent="0.25">
      <c r="A123" s="31" t="s">
        <v>27</v>
      </c>
      <c r="B123" s="16" t="s">
        <v>303</v>
      </c>
      <c r="C123" s="35" t="s">
        <v>304</v>
      </c>
      <c r="D123" s="10">
        <v>1.9049391985625161E-3</v>
      </c>
      <c r="E123" s="10">
        <v>0</v>
      </c>
      <c r="F123" s="10">
        <v>1.9049391985625161E-3</v>
      </c>
      <c r="G123" s="10">
        <v>3.2708434041251996E-2</v>
      </c>
      <c r="H123" s="10">
        <f t="shared" si="21"/>
        <v>3.2708434041251996E-2</v>
      </c>
      <c r="I123" s="10">
        <f t="shared" si="23"/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3.2708434041251996E-2</v>
      </c>
      <c r="Q123" s="10">
        <v>0</v>
      </c>
      <c r="R123" s="10">
        <v>1.9049757740973788E-3</v>
      </c>
      <c r="S123" s="10">
        <f t="shared" si="22"/>
        <v>3.2708434041251996E-2</v>
      </c>
      <c r="T123" s="10">
        <f t="shared" si="24"/>
        <v>0</v>
      </c>
      <c r="U123" s="11">
        <v>0</v>
      </c>
      <c r="V123" s="12" t="s">
        <v>451</v>
      </c>
    </row>
    <row r="124" spans="1:22" s="3" customFormat="1" ht="25.5" x14ac:dyDescent="0.25">
      <c r="A124" s="20" t="s">
        <v>28</v>
      </c>
      <c r="B124" s="21" t="s">
        <v>91</v>
      </c>
      <c r="C124" s="22" t="s">
        <v>51</v>
      </c>
      <c r="D124" s="8">
        <f t="shared" ref="D124:F124" si="53">SUM(D125:D150)</f>
        <v>1.2779124835470923</v>
      </c>
      <c r="E124" s="8">
        <v>0</v>
      </c>
      <c r="F124" s="8">
        <f t="shared" si="53"/>
        <v>1.2779124835470923</v>
      </c>
      <c r="G124" s="8">
        <v>21.942178632333334</v>
      </c>
      <c r="H124" s="8">
        <f t="shared" si="21"/>
        <v>21.942178632333334</v>
      </c>
      <c r="I124" s="8">
        <f t="shared" si="23"/>
        <v>2.7979529999999997</v>
      </c>
      <c r="J124" s="8">
        <f t="shared" ref="J124" si="54">SUM(J125:J150)</f>
        <v>3.5597430714800002</v>
      </c>
      <c r="K124" s="8">
        <v>2.7979529999999997</v>
      </c>
      <c r="L124" s="8">
        <f t="shared" ref="L124" si="55">SUM(L125:L150)</f>
        <v>7.4504366018799999</v>
      </c>
      <c r="M124" s="8">
        <v>0</v>
      </c>
      <c r="N124" s="8">
        <f t="shared" ref="N124" si="56">SUM(N125:N150)</f>
        <v>9.0347710554933336</v>
      </c>
      <c r="O124" s="8">
        <v>0</v>
      </c>
      <c r="P124" s="8">
        <f t="shared" ref="P124" si="57">SUM(P125:P150)</f>
        <v>1.8972279034799999</v>
      </c>
      <c r="Q124" s="8">
        <v>0</v>
      </c>
      <c r="R124" s="8">
        <f t="shared" ref="R124" si="58">SUM(R125:R150)</f>
        <v>1.1149703542999401</v>
      </c>
      <c r="S124" s="8">
        <f t="shared" si="22"/>
        <v>19.144225632333335</v>
      </c>
      <c r="T124" s="8">
        <f t="shared" si="24"/>
        <v>-0.76179007148000055</v>
      </c>
      <c r="U124" s="9">
        <f t="shared" si="29"/>
        <v>-21.400141981687412</v>
      </c>
      <c r="V124" s="15" t="s">
        <v>451</v>
      </c>
    </row>
    <row r="125" spans="1:22" ht="25.5" x14ac:dyDescent="0.25">
      <c r="A125" s="31" t="s">
        <v>28</v>
      </c>
      <c r="B125" s="32" t="s">
        <v>305</v>
      </c>
      <c r="C125" s="33" t="s">
        <v>306</v>
      </c>
      <c r="D125" s="10">
        <v>6.3675733333333137E-2</v>
      </c>
      <c r="E125" s="10">
        <v>0</v>
      </c>
      <c r="F125" s="10">
        <v>6.3675733333333137E-2</v>
      </c>
      <c r="G125" s="10">
        <v>1.0933333333333337</v>
      </c>
      <c r="H125" s="10">
        <f t="shared" si="21"/>
        <v>1.0933333333333337</v>
      </c>
      <c r="I125" s="10">
        <f t="shared" si="23"/>
        <v>0</v>
      </c>
      <c r="J125" s="10">
        <v>0.08</v>
      </c>
      <c r="K125" s="10">
        <v>0</v>
      </c>
      <c r="L125" s="10">
        <v>0</v>
      </c>
      <c r="M125" s="10">
        <v>0</v>
      </c>
      <c r="N125" s="10">
        <v>1.0133333333333336</v>
      </c>
      <c r="O125" s="10">
        <v>0</v>
      </c>
      <c r="P125" s="10">
        <v>0</v>
      </c>
      <c r="Q125" s="10">
        <v>0</v>
      </c>
      <c r="R125" s="10">
        <v>6.3676955930887222E-2</v>
      </c>
      <c r="S125" s="10">
        <f t="shared" si="22"/>
        <v>1.0933333333333337</v>
      </c>
      <c r="T125" s="10">
        <f t="shared" si="24"/>
        <v>-0.08</v>
      </c>
      <c r="U125" s="11">
        <f t="shared" si="29"/>
        <v>-100</v>
      </c>
      <c r="V125" s="16" t="s">
        <v>454</v>
      </c>
    </row>
    <row r="126" spans="1:22" ht="25.5" x14ac:dyDescent="0.25">
      <c r="A126" s="36" t="s">
        <v>28</v>
      </c>
      <c r="B126" s="16" t="s">
        <v>307</v>
      </c>
      <c r="C126" s="35" t="s">
        <v>308</v>
      </c>
      <c r="D126" s="10">
        <v>1.1604637496524801E-2</v>
      </c>
      <c r="E126" s="10">
        <v>0</v>
      </c>
      <c r="F126" s="10">
        <v>1.1604637496524801E-2</v>
      </c>
      <c r="G126" s="10">
        <v>0.19925545152000002</v>
      </c>
      <c r="H126" s="10">
        <f t="shared" si="21"/>
        <v>0.19925545152000002</v>
      </c>
      <c r="I126" s="10">
        <f t="shared" si="23"/>
        <v>0</v>
      </c>
      <c r="J126" s="10">
        <v>0</v>
      </c>
      <c r="K126" s="10">
        <v>0</v>
      </c>
      <c r="L126" s="10">
        <v>0.19925545152000002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1.1604860309842749E-2</v>
      </c>
      <c r="S126" s="10">
        <f t="shared" si="22"/>
        <v>0.19925545152000002</v>
      </c>
      <c r="T126" s="10">
        <f t="shared" si="24"/>
        <v>0</v>
      </c>
      <c r="U126" s="11">
        <v>0</v>
      </c>
      <c r="V126" s="12" t="s">
        <v>451</v>
      </c>
    </row>
    <row r="127" spans="1:22" ht="25.5" x14ac:dyDescent="0.25">
      <c r="A127" s="36" t="s">
        <v>28</v>
      </c>
      <c r="B127" s="16" t="s">
        <v>309</v>
      </c>
      <c r="C127" s="35" t="s">
        <v>310</v>
      </c>
      <c r="D127" s="10">
        <v>1.4505796870656E-2</v>
      </c>
      <c r="E127" s="10">
        <v>0</v>
      </c>
      <c r="F127" s="10">
        <v>1.4505796870656E-2</v>
      </c>
      <c r="G127" s="10">
        <v>0.24906931439999999</v>
      </c>
      <c r="H127" s="10">
        <f t="shared" si="21"/>
        <v>0.24906931439999999</v>
      </c>
      <c r="I127" s="10">
        <f t="shared" si="23"/>
        <v>0</v>
      </c>
      <c r="J127" s="10">
        <v>0</v>
      </c>
      <c r="K127" s="10">
        <v>0</v>
      </c>
      <c r="L127" s="10">
        <v>0.24906931439999999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1.4506075387303434E-2</v>
      </c>
      <c r="S127" s="10">
        <f t="shared" si="22"/>
        <v>0.24906931439999999</v>
      </c>
      <c r="T127" s="10">
        <f t="shared" si="24"/>
        <v>0</v>
      </c>
      <c r="U127" s="11">
        <v>0</v>
      </c>
      <c r="V127" s="12" t="s">
        <v>451</v>
      </c>
    </row>
    <row r="128" spans="1:22" ht="25.5" x14ac:dyDescent="0.25">
      <c r="A128" s="36" t="s">
        <v>28</v>
      </c>
      <c r="B128" s="16" t="s">
        <v>311</v>
      </c>
      <c r="C128" s="35" t="s">
        <v>312</v>
      </c>
      <c r="D128" s="10">
        <v>1.4505796870656E-2</v>
      </c>
      <c r="E128" s="10">
        <v>0</v>
      </c>
      <c r="F128" s="10">
        <v>1.4505796870656E-2</v>
      </c>
      <c r="G128" s="10">
        <v>0.24906931439999999</v>
      </c>
      <c r="H128" s="10">
        <f t="shared" si="21"/>
        <v>0.24906931439999999</v>
      </c>
      <c r="I128" s="10">
        <f t="shared" si="23"/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0.24906931439999999</v>
      </c>
      <c r="O128" s="10">
        <v>0</v>
      </c>
      <c r="P128" s="10">
        <v>0</v>
      </c>
      <c r="Q128" s="10">
        <v>0</v>
      </c>
      <c r="R128" s="10">
        <v>1.4506075387303434E-2</v>
      </c>
      <c r="S128" s="10">
        <f t="shared" si="22"/>
        <v>0.24906931439999999</v>
      </c>
      <c r="T128" s="10">
        <f t="shared" si="24"/>
        <v>0</v>
      </c>
      <c r="U128" s="11">
        <v>0</v>
      </c>
      <c r="V128" s="12" t="s">
        <v>451</v>
      </c>
    </row>
    <row r="129" spans="1:22" ht="25.5" x14ac:dyDescent="0.25">
      <c r="A129" s="36" t="s">
        <v>28</v>
      </c>
      <c r="B129" s="16" t="s">
        <v>313</v>
      </c>
      <c r="C129" s="35" t="s">
        <v>314</v>
      </c>
      <c r="D129" s="10">
        <v>1.4505796870656E-2</v>
      </c>
      <c r="E129" s="10">
        <v>0</v>
      </c>
      <c r="F129" s="10">
        <v>1.4505796870656E-2</v>
      </c>
      <c r="G129" s="10">
        <v>0.24906931439999999</v>
      </c>
      <c r="H129" s="10">
        <f t="shared" si="21"/>
        <v>0.24906931439999999</v>
      </c>
      <c r="I129" s="10">
        <f t="shared" si="23"/>
        <v>0</v>
      </c>
      <c r="J129" s="10">
        <v>0</v>
      </c>
      <c r="K129" s="10">
        <v>0</v>
      </c>
      <c r="L129" s="10">
        <v>0.24906931439999999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1.4506075387303434E-2</v>
      </c>
      <c r="S129" s="10">
        <f t="shared" si="22"/>
        <v>0.24906931439999999</v>
      </c>
      <c r="T129" s="10">
        <f t="shared" si="24"/>
        <v>0</v>
      </c>
      <c r="U129" s="11">
        <v>0</v>
      </c>
      <c r="V129" s="12" t="s">
        <v>451</v>
      </c>
    </row>
    <row r="130" spans="1:22" ht="25.5" x14ac:dyDescent="0.25">
      <c r="A130" s="36" t="s">
        <v>28</v>
      </c>
      <c r="B130" s="16" t="s">
        <v>315</v>
      </c>
      <c r="C130" s="35" t="s">
        <v>316</v>
      </c>
      <c r="D130" s="10">
        <v>1.1604637496524801E-2</v>
      </c>
      <c r="E130" s="10">
        <v>0</v>
      </c>
      <c r="F130" s="10">
        <v>1.1604637496524801E-2</v>
      </c>
      <c r="G130" s="10">
        <v>0.19925545152000002</v>
      </c>
      <c r="H130" s="10">
        <f t="shared" si="21"/>
        <v>0.19925545152000002</v>
      </c>
      <c r="I130" s="10">
        <f t="shared" si="23"/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0.19925545152000002</v>
      </c>
      <c r="O130" s="10">
        <v>0</v>
      </c>
      <c r="P130" s="10">
        <v>0</v>
      </c>
      <c r="Q130" s="10">
        <v>0</v>
      </c>
      <c r="R130" s="10">
        <v>1.1604860309842749E-2</v>
      </c>
      <c r="S130" s="10">
        <f t="shared" si="22"/>
        <v>0.19925545152000002</v>
      </c>
      <c r="T130" s="10">
        <f t="shared" si="24"/>
        <v>0</v>
      </c>
      <c r="U130" s="11">
        <v>0</v>
      </c>
      <c r="V130" s="12" t="s">
        <v>451</v>
      </c>
    </row>
    <row r="131" spans="1:22" ht="25.5" x14ac:dyDescent="0.25">
      <c r="A131" s="36" t="s">
        <v>28</v>
      </c>
      <c r="B131" s="16" t="s">
        <v>317</v>
      </c>
      <c r="C131" s="35" t="s">
        <v>318</v>
      </c>
      <c r="D131" s="10">
        <v>1.0028511607295999E-2</v>
      </c>
      <c r="E131" s="10">
        <v>0</v>
      </c>
      <c r="F131" s="10">
        <v>1.0028511607295999E-2</v>
      </c>
      <c r="G131" s="10">
        <v>0.17219285039999999</v>
      </c>
      <c r="H131" s="10">
        <f t="shared" si="21"/>
        <v>0.17219285039999999</v>
      </c>
      <c r="I131" s="10">
        <f t="shared" si="23"/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0.17219285039999999</v>
      </c>
      <c r="O131" s="10">
        <v>0</v>
      </c>
      <c r="P131" s="10">
        <v>0</v>
      </c>
      <c r="Q131" s="10">
        <v>0</v>
      </c>
      <c r="R131" s="10">
        <v>1.0028704158415841E-2</v>
      </c>
      <c r="S131" s="10">
        <f t="shared" si="22"/>
        <v>0.17219285039999999</v>
      </c>
      <c r="T131" s="10">
        <f t="shared" si="24"/>
        <v>0</v>
      </c>
      <c r="U131" s="11">
        <v>0</v>
      </c>
      <c r="V131" s="12" t="s">
        <v>451</v>
      </c>
    </row>
    <row r="132" spans="1:22" ht="25.5" x14ac:dyDescent="0.25">
      <c r="A132" s="36" t="s">
        <v>28</v>
      </c>
      <c r="B132" s="16" t="s">
        <v>319</v>
      </c>
      <c r="C132" s="35" t="s">
        <v>320</v>
      </c>
      <c r="D132" s="10">
        <v>7.5213837054719998E-3</v>
      </c>
      <c r="E132" s="10">
        <v>0</v>
      </c>
      <c r="F132" s="10">
        <v>7.5213837054719998E-3</v>
      </c>
      <c r="G132" s="10">
        <v>0.12914463779999999</v>
      </c>
      <c r="H132" s="10">
        <f t="shared" si="21"/>
        <v>0.12914463779999999</v>
      </c>
      <c r="I132" s="10">
        <f t="shared" si="23"/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0.12914463779999999</v>
      </c>
      <c r="O132" s="10">
        <v>0</v>
      </c>
      <c r="P132" s="10">
        <v>0</v>
      </c>
      <c r="Q132" s="10">
        <v>0</v>
      </c>
      <c r="R132" s="10">
        <v>7.52152811881188E-3</v>
      </c>
      <c r="S132" s="10">
        <f t="shared" si="22"/>
        <v>0.12914463779999999</v>
      </c>
      <c r="T132" s="10">
        <f t="shared" si="24"/>
        <v>0</v>
      </c>
      <c r="U132" s="11">
        <v>0</v>
      </c>
      <c r="V132" s="12" t="s">
        <v>451</v>
      </c>
    </row>
    <row r="133" spans="1:22" ht="25.5" x14ac:dyDescent="0.25">
      <c r="A133" s="36" t="s">
        <v>28</v>
      </c>
      <c r="B133" s="16" t="s">
        <v>321</v>
      </c>
      <c r="C133" s="35" t="s">
        <v>322</v>
      </c>
      <c r="D133" s="10">
        <v>7.5213837054719998E-3</v>
      </c>
      <c r="E133" s="10">
        <v>0</v>
      </c>
      <c r="F133" s="10">
        <v>7.5213837054719998E-3</v>
      </c>
      <c r="G133" s="10">
        <v>0.12914463779999999</v>
      </c>
      <c r="H133" s="10">
        <f t="shared" si="21"/>
        <v>0.12914463779999999</v>
      </c>
      <c r="I133" s="10">
        <f t="shared" si="23"/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0.12914463779999999</v>
      </c>
      <c r="O133" s="10">
        <v>0</v>
      </c>
      <c r="P133" s="10">
        <v>0</v>
      </c>
      <c r="Q133" s="10">
        <v>0</v>
      </c>
      <c r="R133" s="10">
        <v>7.52152811881188E-3</v>
      </c>
      <c r="S133" s="10">
        <f t="shared" si="22"/>
        <v>0.12914463779999999</v>
      </c>
      <c r="T133" s="10">
        <f t="shared" si="24"/>
        <v>0</v>
      </c>
      <c r="U133" s="11">
        <v>0</v>
      </c>
      <c r="V133" s="12" t="s">
        <v>451</v>
      </c>
    </row>
    <row r="134" spans="1:22" ht="25.5" x14ac:dyDescent="0.25">
      <c r="A134" s="36" t="s">
        <v>28</v>
      </c>
      <c r="B134" s="16" t="s">
        <v>323</v>
      </c>
      <c r="C134" s="35" t="s">
        <v>324</v>
      </c>
      <c r="D134" s="10">
        <v>5.0142558036479993E-3</v>
      </c>
      <c r="E134" s="10">
        <v>0</v>
      </c>
      <c r="F134" s="10">
        <v>5.0142558036479993E-3</v>
      </c>
      <c r="G134" s="10">
        <v>8.6096425199999993E-2</v>
      </c>
      <c r="H134" s="10">
        <f t="shared" si="21"/>
        <v>8.6096425199999993E-2</v>
      </c>
      <c r="I134" s="10">
        <f t="shared" si="23"/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8.6096425199999993E-2</v>
      </c>
      <c r="O134" s="10">
        <v>0</v>
      </c>
      <c r="P134" s="10">
        <v>0</v>
      </c>
      <c r="Q134" s="10">
        <v>0</v>
      </c>
      <c r="R134" s="10">
        <v>5.0143520792079203E-3</v>
      </c>
      <c r="S134" s="10">
        <f t="shared" si="22"/>
        <v>8.6096425199999993E-2</v>
      </c>
      <c r="T134" s="10">
        <f t="shared" si="24"/>
        <v>0</v>
      </c>
      <c r="U134" s="11">
        <v>0</v>
      </c>
      <c r="V134" s="12" t="s">
        <v>451</v>
      </c>
    </row>
    <row r="135" spans="1:22" ht="25.5" x14ac:dyDescent="0.25">
      <c r="A135" s="36" t="s">
        <v>28</v>
      </c>
      <c r="B135" s="16" t="s">
        <v>325</v>
      </c>
      <c r="C135" s="35" t="s">
        <v>326</v>
      </c>
      <c r="D135" s="10">
        <v>1.2535639509120001E-2</v>
      </c>
      <c r="E135" s="10">
        <v>0</v>
      </c>
      <c r="F135" s="10">
        <v>1.2535639509120001E-2</v>
      </c>
      <c r="G135" s="10">
        <v>0.21524106299999995</v>
      </c>
      <c r="H135" s="10">
        <f t="shared" si="21"/>
        <v>0.21524106299999995</v>
      </c>
      <c r="I135" s="10">
        <f t="shared" si="23"/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0.21524106299999995</v>
      </c>
      <c r="O135" s="10">
        <v>0</v>
      </c>
      <c r="P135" s="10">
        <v>0</v>
      </c>
      <c r="Q135" s="10">
        <v>0</v>
      </c>
      <c r="R135" s="10">
        <v>1.2535880198019798E-2</v>
      </c>
      <c r="S135" s="10">
        <f t="shared" si="22"/>
        <v>0.21524106299999995</v>
      </c>
      <c r="T135" s="10">
        <f t="shared" si="24"/>
        <v>0</v>
      </c>
      <c r="U135" s="11">
        <v>0</v>
      </c>
      <c r="V135" s="12" t="s">
        <v>451</v>
      </c>
    </row>
    <row r="136" spans="1:22" ht="25.5" x14ac:dyDescent="0.25">
      <c r="A136" s="36" t="s">
        <v>28</v>
      </c>
      <c r="B136" s="16" t="s">
        <v>327</v>
      </c>
      <c r="C136" s="35" t="s">
        <v>328</v>
      </c>
      <c r="D136" s="10">
        <v>5.0142558036479993E-3</v>
      </c>
      <c r="E136" s="10">
        <v>0</v>
      </c>
      <c r="F136" s="10">
        <v>5.0142558036479993E-3</v>
      </c>
      <c r="G136" s="10">
        <v>8.6096425199999993E-2</v>
      </c>
      <c r="H136" s="10">
        <f t="shared" si="21"/>
        <v>8.6096425199999993E-2</v>
      </c>
      <c r="I136" s="10">
        <f t="shared" si="23"/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8.6096425199999993E-2</v>
      </c>
      <c r="O136" s="10">
        <v>0</v>
      </c>
      <c r="P136" s="10">
        <v>0</v>
      </c>
      <c r="Q136" s="10">
        <v>0</v>
      </c>
      <c r="R136" s="10">
        <v>5.0143520792079203E-3</v>
      </c>
      <c r="S136" s="10">
        <f t="shared" si="22"/>
        <v>8.6096425199999993E-2</v>
      </c>
      <c r="T136" s="10">
        <f t="shared" si="24"/>
        <v>0</v>
      </c>
      <c r="U136" s="11">
        <v>0</v>
      </c>
      <c r="V136" s="12" t="s">
        <v>451</v>
      </c>
    </row>
    <row r="137" spans="1:22" ht="25.5" x14ac:dyDescent="0.25">
      <c r="A137" s="36" t="s">
        <v>28</v>
      </c>
      <c r="B137" s="16" t="s">
        <v>329</v>
      </c>
      <c r="C137" s="35" t="s">
        <v>330</v>
      </c>
      <c r="D137" s="10">
        <v>0.1291076113856256</v>
      </c>
      <c r="E137" s="10">
        <v>0</v>
      </c>
      <c r="F137" s="10">
        <v>0.1291076113856256</v>
      </c>
      <c r="G137" s="10">
        <v>2.2168202504400001</v>
      </c>
      <c r="H137" s="10">
        <f t="shared" si="21"/>
        <v>2.2168202504400001</v>
      </c>
      <c r="I137" s="10">
        <f t="shared" si="23"/>
        <v>0</v>
      </c>
      <c r="J137" s="10">
        <v>0</v>
      </c>
      <c r="K137" s="10">
        <v>0</v>
      </c>
      <c r="L137" s="10">
        <v>2.2168202504400001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0.12911009029935935</v>
      </c>
      <c r="S137" s="10">
        <f t="shared" si="22"/>
        <v>2.2168202504400001</v>
      </c>
      <c r="T137" s="10">
        <f t="shared" si="24"/>
        <v>0</v>
      </c>
      <c r="U137" s="11">
        <v>0</v>
      </c>
      <c r="V137" s="12" t="s">
        <v>451</v>
      </c>
    </row>
    <row r="138" spans="1:22" ht="25.5" x14ac:dyDescent="0.25">
      <c r="A138" s="36" t="s">
        <v>28</v>
      </c>
      <c r="B138" s="16" t="s">
        <v>331</v>
      </c>
      <c r="C138" s="35" t="s">
        <v>332</v>
      </c>
      <c r="D138" s="10">
        <v>0.22480371187456</v>
      </c>
      <c r="E138" s="10">
        <v>0</v>
      </c>
      <c r="F138" s="10">
        <v>0.22480371187456</v>
      </c>
      <c r="G138" s="10">
        <v>3.8599538440000001</v>
      </c>
      <c r="H138" s="10">
        <f t="shared" si="21"/>
        <v>3.8599538440000001</v>
      </c>
      <c r="I138" s="10">
        <f t="shared" si="23"/>
        <v>0</v>
      </c>
      <c r="J138" s="10">
        <v>0</v>
      </c>
      <c r="K138" s="10">
        <v>0</v>
      </c>
      <c r="L138" s="10">
        <v>3.8599538440000001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0.22480371187456</v>
      </c>
      <c r="S138" s="10">
        <f t="shared" si="22"/>
        <v>3.8599538440000001</v>
      </c>
      <c r="T138" s="10">
        <f t="shared" si="24"/>
        <v>0</v>
      </c>
      <c r="U138" s="11">
        <v>0</v>
      </c>
      <c r="V138" s="12" t="s">
        <v>451</v>
      </c>
    </row>
    <row r="139" spans="1:22" ht="25.5" x14ac:dyDescent="0.25">
      <c r="A139" s="36" t="s">
        <v>28</v>
      </c>
      <c r="B139" s="16" t="s">
        <v>333</v>
      </c>
      <c r="C139" s="35" t="s">
        <v>334</v>
      </c>
      <c r="D139" s="10">
        <v>0.22480371187456</v>
      </c>
      <c r="E139" s="10">
        <v>0</v>
      </c>
      <c r="F139" s="10">
        <v>0.22480371187456</v>
      </c>
      <c r="G139" s="10">
        <v>3.8599538440000001</v>
      </c>
      <c r="H139" s="10">
        <f t="shared" si="21"/>
        <v>3.8599538440000001</v>
      </c>
      <c r="I139" s="10">
        <f t="shared" si="23"/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3.8599538440000001</v>
      </c>
      <c r="O139" s="10">
        <v>0</v>
      </c>
      <c r="P139" s="10">
        <v>0</v>
      </c>
      <c r="Q139" s="10">
        <v>0</v>
      </c>
      <c r="R139" s="10">
        <v>0.22480371187456</v>
      </c>
      <c r="S139" s="10">
        <f t="shared" si="22"/>
        <v>3.8599538440000001</v>
      </c>
      <c r="T139" s="10">
        <f t="shared" si="24"/>
        <v>0</v>
      </c>
      <c r="U139" s="11">
        <v>0</v>
      </c>
      <c r="V139" s="12" t="s">
        <v>451</v>
      </c>
    </row>
    <row r="140" spans="1:22" ht="25.5" x14ac:dyDescent="0.25">
      <c r="A140" s="36" t="s">
        <v>28</v>
      </c>
      <c r="B140" s="16" t="s">
        <v>335</v>
      </c>
      <c r="C140" s="35" t="s">
        <v>336</v>
      </c>
      <c r="D140" s="10">
        <v>5.0461336975795197E-2</v>
      </c>
      <c r="E140" s="10">
        <v>0</v>
      </c>
      <c r="F140" s="10">
        <v>5.0461336975795197E-2</v>
      </c>
      <c r="G140" s="10">
        <v>0.86643779148</v>
      </c>
      <c r="H140" s="10">
        <f t="shared" si="21"/>
        <v>0.86643779148</v>
      </c>
      <c r="I140" s="10">
        <f t="shared" si="23"/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0.86643779148</v>
      </c>
      <c r="O140" s="10">
        <v>0</v>
      </c>
      <c r="P140" s="10">
        <v>0</v>
      </c>
      <c r="Q140" s="10">
        <v>0</v>
      </c>
      <c r="R140" s="10">
        <v>5.0462305852067554E-2</v>
      </c>
      <c r="S140" s="10">
        <f t="shared" si="22"/>
        <v>0.86643779148</v>
      </c>
      <c r="T140" s="10">
        <f t="shared" si="24"/>
        <v>0</v>
      </c>
      <c r="U140" s="11">
        <v>0</v>
      </c>
      <c r="V140" s="12" t="s">
        <v>451</v>
      </c>
    </row>
    <row r="141" spans="1:22" ht="25.5" x14ac:dyDescent="0.25">
      <c r="A141" s="37" t="s">
        <v>28</v>
      </c>
      <c r="B141" s="16" t="s">
        <v>337</v>
      </c>
      <c r="C141" s="35" t="s">
        <v>338</v>
      </c>
      <c r="D141" s="10">
        <v>0.20266023648299519</v>
      </c>
      <c r="E141" s="10">
        <v>0</v>
      </c>
      <c r="F141" s="10">
        <v>0.20266023648299519</v>
      </c>
      <c r="G141" s="10">
        <v>3.4797430714800002</v>
      </c>
      <c r="H141" s="10">
        <f t="shared" si="21"/>
        <v>3.4797430714800002</v>
      </c>
      <c r="I141" s="10">
        <f t="shared" si="23"/>
        <v>2.7979529999999997</v>
      </c>
      <c r="J141" s="10">
        <v>3.4797430714800002</v>
      </c>
      <c r="K141" s="10">
        <v>2.7979529999999997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3.9708216160745512E-2</v>
      </c>
      <c r="S141" s="10">
        <f t="shared" si="22"/>
        <v>0.68179007148000048</v>
      </c>
      <c r="T141" s="10">
        <f t="shared" si="24"/>
        <v>-0.68179007148000048</v>
      </c>
      <c r="U141" s="11">
        <f t="shared" si="29"/>
        <v>-19.593115281066503</v>
      </c>
      <c r="V141" s="12" t="s">
        <v>463</v>
      </c>
    </row>
    <row r="142" spans="1:22" ht="25.5" x14ac:dyDescent="0.25">
      <c r="A142" s="36" t="s">
        <v>28</v>
      </c>
      <c r="B142" s="16" t="s">
        <v>339</v>
      </c>
      <c r="C142" s="38" t="s">
        <v>340</v>
      </c>
      <c r="D142" s="10">
        <v>0.1104945530986752</v>
      </c>
      <c r="E142" s="10">
        <v>0</v>
      </c>
      <c r="F142" s="10">
        <v>0.1104945530986752</v>
      </c>
      <c r="G142" s="10">
        <v>1.8972279034799999</v>
      </c>
      <c r="H142" s="10">
        <f t="shared" si="21"/>
        <v>1.8972279034799999</v>
      </c>
      <c r="I142" s="10">
        <f t="shared" si="23"/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1.8972279034799999</v>
      </c>
      <c r="Q142" s="10">
        <v>0</v>
      </c>
      <c r="R142" s="10">
        <v>0.1104945530986752</v>
      </c>
      <c r="S142" s="10">
        <f t="shared" si="22"/>
        <v>1.8972279034799999</v>
      </c>
      <c r="T142" s="10">
        <f t="shared" si="24"/>
        <v>0</v>
      </c>
      <c r="U142" s="11">
        <v>0</v>
      </c>
      <c r="V142" s="12" t="s">
        <v>451</v>
      </c>
    </row>
    <row r="143" spans="1:22" ht="25.5" x14ac:dyDescent="0.25">
      <c r="A143" s="36" t="s">
        <v>28</v>
      </c>
      <c r="B143" s="16" t="s">
        <v>341</v>
      </c>
      <c r="C143" s="35" t="s">
        <v>342</v>
      </c>
      <c r="D143" s="10">
        <v>1.9692936597734398E-2</v>
      </c>
      <c r="E143" s="10">
        <v>0</v>
      </c>
      <c r="F143" s="10">
        <v>1.9692936597734398E-2</v>
      </c>
      <c r="G143" s="10">
        <v>0.33813421355999995</v>
      </c>
      <c r="H143" s="10">
        <f t="shared" si="21"/>
        <v>0.33813421355999995</v>
      </c>
      <c r="I143" s="10">
        <f t="shared" si="23"/>
        <v>0</v>
      </c>
      <c r="J143" s="10">
        <v>0</v>
      </c>
      <c r="K143" s="10">
        <v>0</v>
      </c>
      <c r="L143" s="10">
        <v>0.33813421355999995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1.9693314709376814E-2</v>
      </c>
      <c r="S143" s="10">
        <f t="shared" si="22"/>
        <v>0.33813421355999995</v>
      </c>
      <c r="T143" s="10">
        <f t="shared" si="24"/>
        <v>0</v>
      </c>
      <c r="U143" s="11">
        <v>0</v>
      </c>
      <c r="V143" s="12" t="s">
        <v>451</v>
      </c>
    </row>
    <row r="144" spans="1:22" ht="25.5" x14ac:dyDescent="0.25">
      <c r="A144" s="36" t="s">
        <v>28</v>
      </c>
      <c r="B144" s="16" t="s">
        <v>343</v>
      </c>
      <c r="C144" s="35" t="s">
        <v>344</v>
      </c>
      <c r="D144" s="10">
        <v>1.9692936597734398E-2</v>
      </c>
      <c r="E144" s="10">
        <v>0</v>
      </c>
      <c r="F144" s="10">
        <v>1.9692936597734398E-2</v>
      </c>
      <c r="G144" s="10">
        <v>0.33813421355999995</v>
      </c>
      <c r="H144" s="10">
        <f t="shared" si="21"/>
        <v>0.33813421355999995</v>
      </c>
      <c r="I144" s="10">
        <f t="shared" si="23"/>
        <v>0</v>
      </c>
      <c r="J144" s="10">
        <v>0</v>
      </c>
      <c r="K144" s="10">
        <v>0</v>
      </c>
      <c r="L144" s="10">
        <v>0.33813421355999995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1.9693314709376814E-2</v>
      </c>
      <c r="S144" s="10">
        <f t="shared" si="22"/>
        <v>0.33813421355999995</v>
      </c>
      <c r="T144" s="10">
        <f t="shared" si="24"/>
        <v>0</v>
      </c>
      <c r="U144" s="11">
        <v>0</v>
      </c>
      <c r="V144" s="12" t="s">
        <v>451</v>
      </c>
    </row>
    <row r="145" spans="1:22" ht="25.5" x14ac:dyDescent="0.25">
      <c r="A145" s="36" t="s">
        <v>28</v>
      </c>
      <c r="B145" s="16" t="s">
        <v>345</v>
      </c>
      <c r="C145" s="35" t="s">
        <v>346</v>
      </c>
      <c r="D145" s="10">
        <v>1.9692936597734398E-2</v>
      </c>
      <c r="E145" s="10">
        <v>0</v>
      </c>
      <c r="F145" s="10">
        <v>1.9692936597734398E-2</v>
      </c>
      <c r="G145" s="10">
        <v>0.33813421355999995</v>
      </c>
      <c r="H145" s="10">
        <f t="shared" si="21"/>
        <v>0.33813421355999995</v>
      </c>
      <c r="I145" s="10">
        <f t="shared" si="23"/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0.33813421355999995</v>
      </c>
      <c r="O145" s="10">
        <v>0</v>
      </c>
      <c r="P145" s="10">
        <v>0</v>
      </c>
      <c r="Q145" s="10">
        <v>0</v>
      </c>
      <c r="R145" s="10">
        <v>1.9693314709376814E-2</v>
      </c>
      <c r="S145" s="10">
        <f t="shared" si="22"/>
        <v>0.33813421355999995</v>
      </c>
      <c r="T145" s="10">
        <f t="shared" si="24"/>
        <v>0</v>
      </c>
      <c r="U145" s="11">
        <v>0</v>
      </c>
      <c r="V145" s="12" t="s">
        <v>451</v>
      </c>
    </row>
    <row r="146" spans="1:22" ht="25.5" x14ac:dyDescent="0.25">
      <c r="A146" s="36" t="s">
        <v>28</v>
      </c>
      <c r="B146" s="16" t="s">
        <v>347</v>
      </c>
      <c r="C146" s="35" t="s">
        <v>348</v>
      </c>
      <c r="D146" s="10">
        <v>1.9692936597734398E-2</v>
      </c>
      <c r="E146" s="10">
        <v>0</v>
      </c>
      <c r="F146" s="10">
        <v>1.9692936597734398E-2</v>
      </c>
      <c r="G146" s="10">
        <v>0.33813421355999995</v>
      </c>
      <c r="H146" s="10">
        <f t="shared" ref="H146:H209" si="59">J146+L146+N146+P146</f>
        <v>0.33813421355999995</v>
      </c>
      <c r="I146" s="10">
        <f t="shared" si="23"/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0.33813421355999995</v>
      </c>
      <c r="O146" s="10">
        <v>0</v>
      </c>
      <c r="P146" s="10">
        <v>0</v>
      </c>
      <c r="Q146" s="10">
        <v>0</v>
      </c>
      <c r="R146" s="10">
        <v>1.9693314709376814E-2</v>
      </c>
      <c r="S146" s="10">
        <f t="shared" ref="S146:S209" si="60">G146-I146</f>
        <v>0.33813421355999995</v>
      </c>
      <c r="T146" s="10">
        <f t="shared" si="24"/>
        <v>0</v>
      </c>
      <c r="U146" s="11">
        <v>0</v>
      </c>
      <c r="V146" s="12" t="s">
        <v>451</v>
      </c>
    </row>
    <row r="147" spans="1:22" ht="25.5" x14ac:dyDescent="0.25">
      <c r="A147" s="36" t="s">
        <v>28</v>
      </c>
      <c r="B147" s="16" t="s">
        <v>349</v>
      </c>
      <c r="C147" s="35" t="s">
        <v>350</v>
      </c>
      <c r="D147" s="10">
        <v>1.9692936597734398E-2</v>
      </c>
      <c r="E147" s="10">
        <v>0</v>
      </c>
      <c r="F147" s="10">
        <v>1.9692936597734398E-2</v>
      </c>
      <c r="G147" s="10">
        <v>0.33813421355999995</v>
      </c>
      <c r="H147" s="10">
        <f t="shared" si="59"/>
        <v>0.33813421355999995</v>
      </c>
      <c r="I147" s="10">
        <f t="shared" ref="I147:I210" si="61">K147</f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0.33813421355999995</v>
      </c>
      <c r="O147" s="10">
        <v>0</v>
      </c>
      <c r="P147" s="10">
        <v>0</v>
      </c>
      <c r="Q147" s="10">
        <v>0</v>
      </c>
      <c r="R147" s="10">
        <v>1.9693314709376814E-2</v>
      </c>
      <c r="S147" s="10">
        <f t="shared" si="60"/>
        <v>0.33813421355999995</v>
      </c>
      <c r="T147" s="10">
        <f t="shared" ref="T147:T210" si="62">K147-J147</f>
        <v>0</v>
      </c>
      <c r="U147" s="11">
        <v>0</v>
      </c>
      <c r="V147" s="12" t="s">
        <v>451</v>
      </c>
    </row>
    <row r="148" spans="1:22" ht="25.5" x14ac:dyDescent="0.25">
      <c r="A148" s="36" t="s">
        <v>28</v>
      </c>
      <c r="B148" s="16" t="s">
        <v>351</v>
      </c>
      <c r="C148" s="35" t="s">
        <v>352</v>
      </c>
      <c r="D148" s="10">
        <v>1.9692936597734398E-2</v>
      </c>
      <c r="E148" s="10">
        <v>0</v>
      </c>
      <c r="F148" s="10">
        <v>1.9692936597734398E-2</v>
      </c>
      <c r="G148" s="10">
        <v>0.33813421355999995</v>
      </c>
      <c r="H148" s="10">
        <f t="shared" si="59"/>
        <v>0.33813421355999995</v>
      </c>
      <c r="I148" s="10">
        <f t="shared" si="61"/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0.33813421355999995</v>
      </c>
      <c r="O148" s="10">
        <v>0</v>
      </c>
      <c r="P148" s="10">
        <v>0</v>
      </c>
      <c r="Q148" s="10">
        <v>0</v>
      </c>
      <c r="R148" s="10">
        <v>1.9693314709376814E-2</v>
      </c>
      <c r="S148" s="10">
        <f t="shared" si="60"/>
        <v>0.33813421355999995</v>
      </c>
      <c r="T148" s="10">
        <f t="shared" si="62"/>
        <v>0</v>
      </c>
      <c r="U148" s="11">
        <v>0</v>
      </c>
      <c r="V148" s="12" t="s">
        <v>451</v>
      </c>
    </row>
    <row r="149" spans="1:22" ht="25.5" x14ac:dyDescent="0.25">
      <c r="A149" s="36" t="s">
        <v>28</v>
      </c>
      <c r="B149" s="16" t="s">
        <v>353</v>
      </c>
      <c r="C149" s="35" t="s">
        <v>354</v>
      </c>
      <c r="D149" s="10">
        <v>1.9692936597734398E-2</v>
      </c>
      <c r="E149" s="10">
        <v>0</v>
      </c>
      <c r="F149" s="10">
        <v>1.9692936597734398E-2</v>
      </c>
      <c r="G149" s="10">
        <v>0.33813421355999995</v>
      </c>
      <c r="H149" s="10">
        <f t="shared" si="59"/>
        <v>0.33813421355999995</v>
      </c>
      <c r="I149" s="10">
        <f t="shared" si="61"/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0.33813421355999995</v>
      </c>
      <c r="O149" s="10">
        <v>0</v>
      </c>
      <c r="P149" s="10">
        <v>0</v>
      </c>
      <c r="Q149" s="10">
        <v>0</v>
      </c>
      <c r="R149" s="10">
        <v>1.9693314709376814E-2</v>
      </c>
      <c r="S149" s="10">
        <f t="shared" si="60"/>
        <v>0.33813421355999995</v>
      </c>
      <c r="T149" s="10">
        <f t="shared" si="62"/>
        <v>0</v>
      </c>
      <c r="U149" s="11">
        <v>0</v>
      </c>
      <c r="V149" s="12" t="s">
        <v>451</v>
      </c>
    </row>
    <row r="150" spans="1:22" ht="25.5" x14ac:dyDescent="0.25">
      <c r="A150" s="36" t="s">
        <v>28</v>
      </c>
      <c r="B150" s="16" t="s">
        <v>355</v>
      </c>
      <c r="C150" s="35" t="s">
        <v>356</v>
      </c>
      <c r="D150" s="10">
        <v>1.9692936597734398E-2</v>
      </c>
      <c r="E150" s="10">
        <v>0</v>
      </c>
      <c r="F150" s="10">
        <v>1.9692936597734398E-2</v>
      </c>
      <c r="G150" s="10">
        <v>0.33813421355999995</v>
      </c>
      <c r="H150" s="10">
        <f t="shared" si="59"/>
        <v>0.33813421355999995</v>
      </c>
      <c r="I150" s="10">
        <f t="shared" si="61"/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0.33813421355999995</v>
      </c>
      <c r="O150" s="10">
        <v>0</v>
      </c>
      <c r="P150" s="10">
        <v>0</v>
      </c>
      <c r="Q150" s="10">
        <v>0</v>
      </c>
      <c r="R150" s="10">
        <v>1.9693314709376814E-2</v>
      </c>
      <c r="S150" s="10">
        <f t="shared" si="60"/>
        <v>0.33813421355999995</v>
      </c>
      <c r="T150" s="10">
        <f t="shared" si="62"/>
        <v>0</v>
      </c>
      <c r="U150" s="11">
        <v>0</v>
      </c>
      <c r="V150" s="12" t="s">
        <v>451</v>
      </c>
    </row>
    <row r="151" spans="1:22" s="3" customFormat="1" ht="25.5" x14ac:dyDescent="0.25">
      <c r="A151" s="20" t="s">
        <v>29</v>
      </c>
      <c r="B151" s="21" t="s">
        <v>92</v>
      </c>
      <c r="C151" s="22" t="s">
        <v>51</v>
      </c>
      <c r="D151" s="8">
        <f t="shared" ref="D151:F151" si="63">D152+D179</f>
        <v>4.2976183747406482</v>
      </c>
      <c r="E151" s="8">
        <v>0</v>
      </c>
      <c r="F151" s="8">
        <f t="shared" si="63"/>
        <v>4.2976183747406482</v>
      </c>
      <c r="G151" s="8">
        <v>73.791524291563348</v>
      </c>
      <c r="H151" s="8">
        <f t="shared" si="59"/>
        <v>73.791524291563348</v>
      </c>
      <c r="I151" s="8">
        <f t="shared" si="61"/>
        <v>5.6782970000000002E-2</v>
      </c>
      <c r="J151" s="8">
        <f t="shared" ref="J151" si="64">J152+J179</f>
        <v>4.0126712343833324</v>
      </c>
      <c r="K151" s="8">
        <v>5.6782970000000002E-2</v>
      </c>
      <c r="L151" s="8">
        <f t="shared" ref="L151" si="65">L152+L179</f>
        <v>21.204343763366666</v>
      </c>
      <c r="M151" s="8">
        <v>0</v>
      </c>
      <c r="N151" s="8">
        <f t="shared" ref="N151" si="66">N152+N179</f>
        <v>35.574515808446677</v>
      </c>
      <c r="O151" s="8">
        <v>0</v>
      </c>
      <c r="P151" s="8">
        <f t="shared" ref="P151" si="67">P152+P179</f>
        <v>12.999993485366666</v>
      </c>
      <c r="Q151" s="8">
        <v>0</v>
      </c>
      <c r="R151" s="8">
        <f t="shared" ref="R151" si="68">R152+R179</f>
        <v>4.2894469168968508</v>
      </c>
      <c r="S151" s="8">
        <f t="shared" si="60"/>
        <v>73.734741321563348</v>
      </c>
      <c r="T151" s="8">
        <f t="shared" si="62"/>
        <v>-3.9558882643833324</v>
      </c>
      <c r="U151" s="9">
        <f t="shared" ref="U151:U210" si="69">K151/J151*100-100</f>
        <v>-98.584908489052268</v>
      </c>
      <c r="V151" s="15" t="s">
        <v>451</v>
      </c>
    </row>
    <row r="152" spans="1:22" s="3" customFormat="1" x14ac:dyDescent="0.25">
      <c r="A152" s="20" t="s">
        <v>93</v>
      </c>
      <c r="B152" s="21" t="s">
        <v>94</v>
      </c>
      <c r="C152" s="22" t="s">
        <v>51</v>
      </c>
      <c r="D152" s="8">
        <f t="shared" ref="D152:F152" si="70">SUM(D153:D173)</f>
        <v>4.2976183747406482</v>
      </c>
      <c r="E152" s="8">
        <v>0</v>
      </c>
      <c r="F152" s="8">
        <f t="shared" si="70"/>
        <v>4.2976183747406482</v>
      </c>
      <c r="G152" s="8">
        <v>73.791524291563348</v>
      </c>
      <c r="H152" s="8">
        <f t="shared" si="59"/>
        <v>73.791524291563348</v>
      </c>
      <c r="I152" s="8">
        <f t="shared" si="61"/>
        <v>5.6782970000000002E-2</v>
      </c>
      <c r="J152" s="8">
        <f>SUM(J153:J178)</f>
        <v>4.0126712343833324</v>
      </c>
      <c r="K152" s="8">
        <v>5.6782970000000002E-2</v>
      </c>
      <c r="L152" s="8">
        <f t="shared" ref="L152" si="71">SUM(L153:L173)</f>
        <v>21.204343763366666</v>
      </c>
      <c r="M152" s="8">
        <v>0</v>
      </c>
      <c r="N152" s="8">
        <f t="shared" ref="N152" si="72">SUM(N153:N173)</f>
        <v>35.574515808446677</v>
      </c>
      <c r="O152" s="8">
        <v>0</v>
      </c>
      <c r="P152" s="8">
        <f t="shared" ref="P152" si="73">SUM(P153:P173)</f>
        <v>12.999993485366666</v>
      </c>
      <c r="Q152" s="8">
        <v>0</v>
      </c>
      <c r="R152" s="8">
        <f>SUM(R153:R178)</f>
        <v>4.2894469168968508</v>
      </c>
      <c r="S152" s="8">
        <f t="shared" si="60"/>
        <v>73.734741321563348</v>
      </c>
      <c r="T152" s="8">
        <f t="shared" si="62"/>
        <v>-3.9558882643833324</v>
      </c>
      <c r="U152" s="9">
        <f t="shared" si="69"/>
        <v>-98.584908489052268</v>
      </c>
      <c r="V152" s="15" t="s">
        <v>451</v>
      </c>
    </row>
    <row r="153" spans="1:22" s="43" customFormat="1" ht="25.5" x14ac:dyDescent="0.25">
      <c r="A153" s="31" t="s">
        <v>93</v>
      </c>
      <c r="B153" s="16" t="s">
        <v>157</v>
      </c>
      <c r="C153" s="35" t="s">
        <v>158</v>
      </c>
      <c r="D153" s="10">
        <v>0.22425476434816</v>
      </c>
      <c r="E153" s="10">
        <v>0</v>
      </c>
      <c r="F153" s="10">
        <v>0.22425476434816</v>
      </c>
      <c r="G153" s="10">
        <v>3.8505282340000004</v>
      </c>
      <c r="H153" s="10">
        <f t="shared" si="59"/>
        <v>3.8505282340000004</v>
      </c>
      <c r="I153" s="10">
        <f t="shared" si="61"/>
        <v>0</v>
      </c>
      <c r="J153" s="10">
        <v>4.6710000000000002E-2</v>
      </c>
      <c r="K153" s="10">
        <v>0</v>
      </c>
      <c r="L153" s="10">
        <v>0</v>
      </c>
      <c r="M153" s="10">
        <v>0</v>
      </c>
      <c r="N153" s="10">
        <v>3.8038182340000004</v>
      </c>
      <c r="O153" s="10">
        <v>0</v>
      </c>
      <c r="P153" s="10">
        <v>0</v>
      </c>
      <c r="Q153" s="10">
        <v>0</v>
      </c>
      <c r="R153" s="10">
        <v>0.22425476434816</v>
      </c>
      <c r="S153" s="10">
        <f t="shared" si="60"/>
        <v>3.8505282340000004</v>
      </c>
      <c r="T153" s="10">
        <f t="shared" si="62"/>
        <v>-4.6710000000000002E-2</v>
      </c>
      <c r="U153" s="11">
        <f t="shared" si="69"/>
        <v>-100</v>
      </c>
      <c r="V153" s="16" t="s">
        <v>454</v>
      </c>
    </row>
    <row r="154" spans="1:22" ht="25.5" x14ac:dyDescent="0.25">
      <c r="A154" s="31" t="s">
        <v>93</v>
      </c>
      <c r="B154" s="16" t="s">
        <v>155</v>
      </c>
      <c r="C154" s="35" t="s">
        <v>156</v>
      </c>
      <c r="D154" s="10">
        <v>0.10266338718271999</v>
      </c>
      <c r="E154" s="10">
        <v>0</v>
      </c>
      <c r="F154" s="10">
        <v>0.10266338718271999</v>
      </c>
      <c r="G154" s="10">
        <v>1.7627642030000001</v>
      </c>
      <c r="H154" s="10">
        <f t="shared" si="59"/>
        <v>1.7627642030000001</v>
      </c>
      <c r="I154" s="10">
        <f t="shared" si="61"/>
        <v>0</v>
      </c>
      <c r="J154" s="10">
        <v>4.6710000000000002E-2</v>
      </c>
      <c r="K154" s="10">
        <v>0</v>
      </c>
      <c r="L154" s="10">
        <v>1.7160542030000001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0.10266338718271999</v>
      </c>
      <c r="S154" s="10">
        <f t="shared" si="60"/>
        <v>1.7627642030000001</v>
      </c>
      <c r="T154" s="10">
        <f t="shared" si="62"/>
        <v>-4.6710000000000002E-2</v>
      </c>
      <c r="U154" s="11">
        <f t="shared" si="69"/>
        <v>-100</v>
      </c>
      <c r="V154" s="16" t="s">
        <v>454</v>
      </c>
    </row>
    <row r="155" spans="1:22" ht="25.5" x14ac:dyDescent="0.25">
      <c r="A155" s="31" t="s">
        <v>93</v>
      </c>
      <c r="B155" s="16" t="s">
        <v>150</v>
      </c>
      <c r="C155" s="35" t="s">
        <v>151</v>
      </c>
      <c r="D155" s="10">
        <v>0.16557143529472002</v>
      </c>
      <c r="E155" s="10">
        <v>0</v>
      </c>
      <c r="F155" s="10">
        <v>0.16557143529472002</v>
      </c>
      <c r="G155" s="10">
        <v>2.8429161280000002</v>
      </c>
      <c r="H155" s="10">
        <f t="shared" si="59"/>
        <v>2.8429161280000002</v>
      </c>
      <c r="I155" s="10">
        <f t="shared" si="61"/>
        <v>0</v>
      </c>
      <c r="J155" s="10">
        <v>4.6710000000000002E-2</v>
      </c>
      <c r="K155" s="10">
        <v>0</v>
      </c>
      <c r="L155" s="10">
        <v>0</v>
      </c>
      <c r="M155" s="10">
        <v>0</v>
      </c>
      <c r="N155" s="10">
        <v>2.7962061280000001</v>
      </c>
      <c r="O155" s="10">
        <v>0</v>
      </c>
      <c r="P155" s="10">
        <v>0</v>
      </c>
      <c r="Q155" s="10">
        <v>0</v>
      </c>
      <c r="R155" s="10">
        <v>0.16557461432731507</v>
      </c>
      <c r="S155" s="10">
        <f t="shared" si="60"/>
        <v>2.8429161280000002</v>
      </c>
      <c r="T155" s="10">
        <f t="shared" si="62"/>
        <v>-4.6710000000000002E-2</v>
      </c>
      <c r="U155" s="11">
        <f t="shared" si="69"/>
        <v>-100</v>
      </c>
      <c r="V155" s="16" t="s">
        <v>454</v>
      </c>
    </row>
    <row r="156" spans="1:22" ht="25.5" x14ac:dyDescent="0.25">
      <c r="A156" s="31" t="s">
        <v>93</v>
      </c>
      <c r="B156" s="16" t="s">
        <v>357</v>
      </c>
      <c r="C156" s="35" t="s">
        <v>154</v>
      </c>
      <c r="D156" s="10">
        <v>9.2549266922112003E-2</v>
      </c>
      <c r="E156" s="10">
        <v>0</v>
      </c>
      <c r="F156" s="10">
        <v>9.2549266922112003E-2</v>
      </c>
      <c r="G156" s="10">
        <v>1.5891014238000003</v>
      </c>
      <c r="H156" s="10">
        <f t="shared" si="59"/>
        <v>1.5891014238000003</v>
      </c>
      <c r="I156" s="10">
        <f t="shared" si="61"/>
        <v>0</v>
      </c>
      <c r="J156" s="10">
        <v>4.6710000000000002E-2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1.5423914238000003</v>
      </c>
      <c r="Q156" s="10">
        <v>0</v>
      </c>
      <c r="R156" s="10">
        <v>9.2551043902154934E-2</v>
      </c>
      <c r="S156" s="10">
        <f t="shared" si="60"/>
        <v>1.5891014238000003</v>
      </c>
      <c r="T156" s="10">
        <f t="shared" si="62"/>
        <v>-4.6710000000000002E-2</v>
      </c>
      <c r="U156" s="11">
        <f t="shared" si="69"/>
        <v>-100</v>
      </c>
      <c r="V156" s="16" t="s">
        <v>454</v>
      </c>
    </row>
    <row r="157" spans="1:22" ht="25.5" x14ac:dyDescent="0.25">
      <c r="A157" s="31" t="s">
        <v>93</v>
      </c>
      <c r="B157" s="16" t="s">
        <v>152</v>
      </c>
      <c r="C157" s="35" t="s">
        <v>153</v>
      </c>
      <c r="D157" s="10">
        <v>0.10265031639116801</v>
      </c>
      <c r="E157" s="10">
        <v>0</v>
      </c>
      <c r="F157" s="10">
        <v>0.10265031639116801</v>
      </c>
      <c r="G157" s="10">
        <v>1.7625397732000003</v>
      </c>
      <c r="H157" s="10">
        <f t="shared" si="59"/>
        <v>1.7625397732000003</v>
      </c>
      <c r="I157" s="10">
        <f t="shared" si="61"/>
        <v>0</v>
      </c>
      <c r="J157" s="10">
        <v>4.6710000000000002E-2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1.7158297732000003</v>
      </c>
      <c r="Q157" s="10">
        <v>0</v>
      </c>
      <c r="R157" s="10">
        <v>0.10265228731508445</v>
      </c>
      <c r="S157" s="10">
        <f t="shared" si="60"/>
        <v>1.7625397732000003</v>
      </c>
      <c r="T157" s="10">
        <f t="shared" si="62"/>
        <v>-4.6710000000000002E-2</v>
      </c>
      <c r="U157" s="11">
        <f t="shared" si="69"/>
        <v>-100</v>
      </c>
      <c r="V157" s="16" t="s">
        <v>454</v>
      </c>
    </row>
    <row r="158" spans="1:22" ht="25.5" x14ac:dyDescent="0.25">
      <c r="A158" s="31" t="s">
        <v>93</v>
      </c>
      <c r="B158" s="16" t="s">
        <v>358</v>
      </c>
      <c r="C158" s="35" t="s">
        <v>359</v>
      </c>
      <c r="D158" s="10">
        <v>0.19058876553807999</v>
      </c>
      <c r="E158" s="10">
        <v>0</v>
      </c>
      <c r="F158" s="10">
        <v>0.19058876553807999</v>
      </c>
      <c r="G158" s="10">
        <v>3.2724719357499996</v>
      </c>
      <c r="H158" s="10">
        <f t="shared" si="59"/>
        <v>3.2724719357499996</v>
      </c>
      <c r="I158" s="10">
        <f t="shared" si="61"/>
        <v>0</v>
      </c>
      <c r="J158" s="10">
        <v>0.25424923374999964</v>
      </c>
      <c r="K158" s="10">
        <v>0</v>
      </c>
      <c r="L158" s="10">
        <v>3.0182227020000001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0.19059242491263828</v>
      </c>
      <c r="S158" s="10">
        <f t="shared" si="60"/>
        <v>3.2724719357499996</v>
      </c>
      <c r="T158" s="10">
        <f t="shared" si="62"/>
        <v>-0.25424923374999964</v>
      </c>
      <c r="U158" s="11">
        <f t="shared" si="69"/>
        <v>-100</v>
      </c>
      <c r="V158" s="16" t="s">
        <v>454</v>
      </c>
    </row>
    <row r="159" spans="1:22" ht="25.5" x14ac:dyDescent="0.25">
      <c r="A159" s="31" t="s">
        <v>93</v>
      </c>
      <c r="B159" s="16" t="s">
        <v>360</v>
      </c>
      <c r="C159" s="35" t="s">
        <v>361</v>
      </c>
      <c r="D159" s="10">
        <v>0.28943906153052806</v>
      </c>
      <c r="E159" s="10">
        <v>0</v>
      </c>
      <c r="F159" s="10">
        <v>0.28943906153052806</v>
      </c>
      <c r="G159" s="10">
        <v>4.9697641059499995</v>
      </c>
      <c r="H159" s="10">
        <f t="shared" si="59"/>
        <v>4.9697641059499995</v>
      </c>
      <c r="I159" s="10">
        <f t="shared" si="61"/>
        <v>0</v>
      </c>
      <c r="J159" s="10">
        <v>0.3544600719500004</v>
      </c>
      <c r="K159" s="10">
        <v>0</v>
      </c>
      <c r="L159" s="10">
        <v>0</v>
      </c>
      <c r="M159" s="10">
        <v>0</v>
      </c>
      <c r="N159" s="10">
        <v>4.6153040339999993</v>
      </c>
      <c r="O159" s="10">
        <v>0</v>
      </c>
      <c r="P159" s="10">
        <v>0</v>
      </c>
      <c r="Q159" s="10">
        <v>0</v>
      </c>
      <c r="R159" s="10">
        <v>0.28944461886721018</v>
      </c>
      <c r="S159" s="10">
        <f>G159-I159</f>
        <v>4.9697641059499995</v>
      </c>
      <c r="T159" s="10">
        <f t="shared" si="62"/>
        <v>-0.3544600719500004</v>
      </c>
      <c r="U159" s="11">
        <f t="shared" si="69"/>
        <v>-100</v>
      </c>
      <c r="V159" s="16" t="s">
        <v>454</v>
      </c>
    </row>
    <row r="160" spans="1:22" ht="25.5" x14ac:dyDescent="0.25">
      <c r="A160" s="31" t="s">
        <v>93</v>
      </c>
      <c r="B160" s="16" t="s">
        <v>362</v>
      </c>
      <c r="C160" s="35" t="s">
        <v>363</v>
      </c>
      <c r="D160" s="10">
        <v>2.5064783446976002E-2</v>
      </c>
      <c r="E160" s="10">
        <v>0</v>
      </c>
      <c r="F160" s="10">
        <v>2.5064783446976002E-2</v>
      </c>
      <c r="G160" s="10">
        <v>0.43037059490000001</v>
      </c>
      <c r="H160" s="10">
        <f t="shared" si="59"/>
        <v>0.43037059490000001</v>
      </c>
      <c r="I160" s="10">
        <f t="shared" si="61"/>
        <v>0</v>
      </c>
      <c r="J160" s="10">
        <v>6.7860512900000017E-2</v>
      </c>
      <c r="K160" s="10">
        <v>0</v>
      </c>
      <c r="L160" s="10">
        <v>0</v>
      </c>
      <c r="M160" s="10">
        <v>0</v>
      </c>
      <c r="N160" s="10">
        <v>0.36251008200000001</v>
      </c>
      <c r="O160" s="10">
        <v>0</v>
      </c>
      <c r="P160" s="10">
        <v>0</v>
      </c>
      <c r="Q160" s="10">
        <v>0</v>
      </c>
      <c r="R160" s="10">
        <v>2.5064783446976002E-2</v>
      </c>
      <c r="S160" s="10">
        <f t="shared" si="60"/>
        <v>0.43037059490000001</v>
      </c>
      <c r="T160" s="10">
        <f t="shared" si="62"/>
        <v>-6.7860512900000017E-2</v>
      </c>
      <c r="U160" s="11">
        <f t="shared" si="69"/>
        <v>-100</v>
      </c>
      <c r="V160" s="16" t="s">
        <v>454</v>
      </c>
    </row>
    <row r="161" spans="1:22" ht="25.5" x14ac:dyDescent="0.25">
      <c r="A161" s="31" t="s">
        <v>93</v>
      </c>
      <c r="B161" s="16" t="s">
        <v>364</v>
      </c>
      <c r="C161" s="35" t="s">
        <v>365</v>
      </c>
      <c r="D161" s="10">
        <v>0.16363563619311999</v>
      </c>
      <c r="E161" s="10">
        <v>0</v>
      </c>
      <c r="F161" s="10">
        <v>0.16363563619311999</v>
      </c>
      <c r="G161" s="10">
        <v>2.8096778192500005</v>
      </c>
      <c r="H161" s="10">
        <f t="shared" si="59"/>
        <v>2.8096778192500005</v>
      </c>
      <c r="I161" s="10">
        <f t="shared" si="61"/>
        <v>0</v>
      </c>
      <c r="J161" s="10">
        <v>0.24535071924999999</v>
      </c>
      <c r="K161" s="10">
        <v>0</v>
      </c>
      <c r="L161" s="10">
        <v>2.5643271000000003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0.16363877805765872</v>
      </c>
      <c r="S161" s="10">
        <f t="shared" si="60"/>
        <v>2.8096778192500005</v>
      </c>
      <c r="T161" s="10">
        <f t="shared" si="62"/>
        <v>-0.24535071924999999</v>
      </c>
      <c r="U161" s="11">
        <f t="shared" si="69"/>
        <v>-100</v>
      </c>
      <c r="V161" s="16" t="s">
        <v>454</v>
      </c>
    </row>
    <row r="162" spans="1:22" ht="25.5" x14ac:dyDescent="0.25">
      <c r="A162" s="31" t="s">
        <v>93</v>
      </c>
      <c r="B162" s="16" t="s">
        <v>366</v>
      </c>
      <c r="C162" s="35" t="s">
        <v>367</v>
      </c>
      <c r="D162" s="10">
        <v>0.134246504549248</v>
      </c>
      <c r="E162" s="10">
        <v>0</v>
      </c>
      <c r="F162" s="10">
        <v>0.134246504549248</v>
      </c>
      <c r="G162" s="10">
        <v>2.3050567401999995</v>
      </c>
      <c r="H162" s="10">
        <f t="shared" si="59"/>
        <v>2.3050567401999995</v>
      </c>
      <c r="I162" s="10">
        <f t="shared" si="61"/>
        <v>0</v>
      </c>
      <c r="J162" s="10">
        <v>0.21234286419999968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2.0927138759999999</v>
      </c>
      <c r="Q162" s="10">
        <v>0</v>
      </c>
      <c r="R162" s="10">
        <v>0.1342490821316249</v>
      </c>
      <c r="S162" s="10">
        <f t="shared" si="60"/>
        <v>2.3050567401999995</v>
      </c>
      <c r="T162" s="10">
        <f t="shared" si="62"/>
        <v>-0.21234286419999968</v>
      </c>
      <c r="U162" s="11">
        <f t="shared" si="69"/>
        <v>-100</v>
      </c>
      <c r="V162" s="16" t="s">
        <v>454</v>
      </c>
    </row>
    <row r="163" spans="1:22" ht="25.5" x14ac:dyDescent="0.25">
      <c r="A163" s="31" t="s">
        <v>93</v>
      </c>
      <c r="B163" s="16" t="s">
        <v>368</v>
      </c>
      <c r="C163" s="35" t="s">
        <v>369</v>
      </c>
      <c r="D163" s="10">
        <v>0.122665674657344</v>
      </c>
      <c r="E163" s="10">
        <v>0</v>
      </c>
      <c r="F163" s="10">
        <v>0.122665674657344</v>
      </c>
      <c r="G163" s="10">
        <v>2.1062100731000002</v>
      </c>
      <c r="H163" s="10">
        <f t="shared" si="59"/>
        <v>2.1062100731000002</v>
      </c>
      <c r="I163" s="10">
        <f t="shared" si="61"/>
        <v>0</v>
      </c>
      <c r="J163" s="10">
        <v>0.20312737909999998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1.9030826940000001</v>
      </c>
      <c r="Q163" s="10">
        <v>0</v>
      </c>
      <c r="R163" s="10">
        <v>0.12266802988351776</v>
      </c>
      <c r="S163" s="10">
        <f t="shared" si="60"/>
        <v>2.1062100731000002</v>
      </c>
      <c r="T163" s="10">
        <f t="shared" si="62"/>
        <v>-0.20312737909999998</v>
      </c>
      <c r="U163" s="11">
        <f t="shared" si="69"/>
        <v>-100</v>
      </c>
      <c r="V163" s="16" t="s">
        <v>454</v>
      </c>
    </row>
    <row r="164" spans="1:22" ht="25.5" x14ac:dyDescent="0.25">
      <c r="A164" s="31" t="s">
        <v>93</v>
      </c>
      <c r="B164" s="16" t="s">
        <v>95</v>
      </c>
      <c r="C164" s="35" t="s">
        <v>96</v>
      </c>
      <c r="D164" s="10">
        <v>0.46123558499200007</v>
      </c>
      <c r="E164" s="10">
        <v>0</v>
      </c>
      <c r="F164" s="10">
        <v>0.46123558499200007</v>
      </c>
      <c r="G164" s="10">
        <v>7.9195670500000004</v>
      </c>
      <c r="H164" s="10">
        <f t="shared" si="59"/>
        <v>7.9195670500000004</v>
      </c>
      <c r="I164" s="10">
        <f t="shared" si="61"/>
        <v>0</v>
      </c>
      <c r="J164" s="10">
        <v>0.35672504999999999</v>
      </c>
      <c r="K164" s="10">
        <v>0</v>
      </c>
      <c r="L164" s="10">
        <v>0</v>
      </c>
      <c r="M164" s="10">
        <v>0</v>
      </c>
      <c r="N164" s="10">
        <v>7.5628420000000007</v>
      </c>
      <c r="O164" s="10">
        <v>0</v>
      </c>
      <c r="P164" s="10">
        <v>0</v>
      </c>
      <c r="Q164" s="10">
        <v>0</v>
      </c>
      <c r="R164" s="10">
        <v>0.46124444088526495</v>
      </c>
      <c r="S164" s="10">
        <f t="shared" si="60"/>
        <v>7.9195670500000004</v>
      </c>
      <c r="T164" s="10">
        <f t="shared" si="62"/>
        <v>-0.35672504999999999</v>
      </c>
      <c r="U164" s="11">
        <f t="shared" si="69"/>
        <v>-100</v>
      </c>
      <c r="V164" s="16" t="s">
        <v>454</v>
      </c>
    </row>
    <row r="165" spans="1:22" ht="31.5" customHeight="1" x14ac:dyDescent="0.25">
      <c r="A165" s="31" t="s">
        <v>93</v>
      </c>
      <c r="B165" s="16" t="s">
        <v>97</v>
      </c>
      <c r="C165" s="35" t="s">
        <v>98</v>
      </c>
      <c r="D165" s="10">
        <v>0.11589566643200001</v>
      </c>
      <c r="E165" s="10">
        <v>0</v>
      </c>
      <c r="F165" s="10">
        <v>0.11589566643200001</v>
      </c>
      <c r="G165" s="10">
        <v>1.9899668000000001</v>
      </c>
      <c r="H165" s="10">
        <f t="shared" si="59"/>
        <v>1.9899668000000001</v>
      </c>
      <c r="I165" s="10">
        <f t="shared" si="61"/>
        <v>0</v>
      </c>
      <c r="J165" s="10">
        <v>0.1475978</v>
      </c>
      <c r="K165" s="10">
        <v>0</v>
      </c>
      <c r="L165" s="10">
        <v>0</v>
      </c>
      <c r="M165" s="10">
        <v>0</v>
      </c>
      <c r="N165" s="10">
        <v>1.8423690000000001</v>
      </c>
      <c r="O165" s="10">
        <v>0</v>
      </c>
      <c r="P165" s="10">
        <v>0</v>
      </c>
      <c r="Q165" s="10">
        <v>0</v>
      </c>
      <c r="R165" s="10">
        <v>0.11589789167152009</v>
      </c>
      <c r="S165" s="10">
        <f t="shared" si="60"/>
        <v>1.9899668000000001</v>
      </c>
      <c r="T165" s="10">
        <f t="shared" si="62"/>
        <v>-0.1475978</v>
      </c>
      <c r="U165" s="11">
        <f t="shared" si="69"/>
        <v>-100</v>
      </c>
      <c r="V165" s="16" t="s">
        <v>454</v>
      </c>
    </row>
    <row r="166" spans="1:22" ht="38.25" x14ac:dyDescent="0.25">
      <c r="A166" s="31" t="s">
        <v>93</v>
      </c>
      <c r="B166" s="16" t="s">
        <v>370</v>
      </c>
      <c r="C166" s="35" t="s">
        <v>371</v>
      </c>
      <c r="D166" s="10">
        <v>0.38130789379621127</v>
      </c>
      <c r="E166" s="10">
        <v>0</v>
      </c>
      <c r="F166" s="10">
        <v>0.38130789379621127</v>
      </c>
      <c r="G166" s="10">
        <v>6.5471822423800008</v>
      </c>
      <c r="H166" s="10">
        <f t="shared" si="59"/>
        <v>6.5471822423800008</v>
      </c>
      <c r="I166" s="10">
        <f t="shared" si="61"/>
        <v>0</v>
      </c>
      <c r="J166" s="10">
        <v>0.20537160430000001</v>
      </c>
      <c r="K166" s="10">
        <v>0</v>
      </c>
      <c r="L166" s="10">
        <v>0</v>
      </c>
      <c r="M166" s="10">
        <v>0</v>
      </c>
      <c r="N166" s="10">
        <v>6.341810638080001</v>
      </c>
      <c r="O166" s="10">
        <v>0</v>
      </c>
      <c r="P166" s="10">
        <v>0</v>
      </c>
      <c r="Q166" s="10">
        <v>0</v>
      </c>
      <c r="R166" s="10">
        <v>0.38130789379621127</v>
      </c>
      <c r="S166" s="10">
        <f t="shared" si="60"/>
        <v>6.5471822423800008</v>
      </c>
      <c r="T166" s="10">
        <f t="shared" si="62"/>
        <v>-0.20537160430000001</v>
      </c>
      <c r="U166" s="11">
        <f t="shared" si="69"/>
        <v>-100</v>
      </c>
      <c r="V166" s="16" t="s">
        <v>454</v>
      </c>
    </row>
    <row r="167" spans="1:22" ht="25.5" x14ac:dyDescent="0.25">
      <c r="A167" s="31" t="s">
        <v>93</v>
      </c>
      <c r="B167" s="16" t="s">
        <v>372</v>
      </c>
      <c r="C167" s="35" t="s">
        <v>373</v>
      </c>
      <c r="D167" s="10">
        <v>0.20402204376153599</v>
      </c>
      <c r="E167" s="10">
        <v>0</v>
      </c>
      <c r="F167" s="10">
        <v>0.20402204376153599</v>
      </c>
      <c r="G167" s="10">
        <v>3.5031257514000012</v>
      </c>
      <c r="H167" s="10">
        <f t="shared" si="59"/>
        <v>3.5031257514000012</v>
      </c>
      <c r="I167" s="10">
        <f t="shared" si="61"/>
        <v>0</v>
      </c>
      <c r="J167" s="10">
        <v>0.28735711740000003</v>
      </c>
      <c r="K167" s="10">
        <v>0</v>
      </c>
      <c r="L167" s="10">
        <v>0</v>
      </c>
      <c r="M167" s="10">
        <v>0</v>
      </c>
      <c r="N167" s="10">
        <v>3.2157686340000011</v>
      </c>
      <c r="O167" s="10">
        <v>0</v>
      </c>
      <c r="P167" s="10">
        <v>0</v>
      </c>
      <c r="Q167" s="10">
        <v>0</v>
      </c>
      <c r="R167" s="10">
        <v>0.20402204376153599</v>
      </c>
      <c r="S167" s="10">
        <f t="shared" si="60"/>
        <v>3.5031257514000012</v>
      </c>
      <c r="T167" s="10">
        <f t="shared" si="62"/>
        <v>-0.28735711740000003</v>
      </c>
      <c r="U167" s="11">
        <f t="shared" si="69"/>
        <v>-100</v>
      </c>
      <c r="V167" s="16" t="s">
        <v>454</v>
      </c>
    </row>
    <row r="168" spans="1:22" ht="25.5" x14ac:dyDescent="0.25">
      <c r="A168" s="31" t="s">
        <v>93</v>
      </c>
      <c r="B168" s="16" t="s">
        <v>374</v>
      </c>
      <c r="C168" s="35" t="s">
        <v>375</v>
      </c>
      <c r="D168" s="10">
        <v>0.139605901344</v>
      </c>
      <c r="E168" s="10">
        <v>0</v>
      </c>
      <c r="F168" s="10">
        <v>0.139605901344</v>
      </c>
      <c r="G168" s="10">
        <v>2.3970793500000003</v>
      </c>
      <c r="H168" s="10">
        <f t="shared" si="59"/>
        <v>2.3970793500000003</v>
      </c>
      <c r="I168" s="10">
        <f t="shared" si="61"/>
        <v>0</v>
      </c>
      <c r="J168" s="10">
        <v>0.23300504999999999</v>
      </c>
      <c r="K168" s="10">
        <v>0</v>
      </c>
      <c r="L168" s="10">
        <v>0</v>
      </c>
      <c r="M168" s="10">
        <v>0</v>
      </c>
      <c r="N168" s="10">
        <v>2.1640743000000002</v>
      </c>
      <c r="O168" s="10">
        <v>0</v>
      </c>
      <c r="P168" s="10">
        <v>0</v>
      </c>
      <c r="Q168" s="10">
        <v>0</v>
      </c>
      <c r="R168" s="10">
        <v>0.13960858182877112</v>
      </c>
      <c r="S168" s="10">
        <f t="shared" si="60"/>
        <v>2.3970793500000003</v>
      </c>
      <c r="T168" s="10">
        <f t="shared" si="62"/>
        <v>-0.23300504999999999</v>
      </c>
      <c r="U168" s="11">
        <f t="shared" si="69"/>
        <v>-100</v>
      </c>
      <c r="V168" s="16" t="s">
        <v>454</v>
      </c>
    </row>
    <row r="169" spans="1:22" ht="25.5" x14ac:dyDescent="0.25">
      <c r="A169" s="31" t="s">
        <v>93</v>
      </c>
      <c r="B169" s="16" t="s">
        <v>376</v>
      </c>
      <c r="C169" s="35" t="s">
        <v>377</v>
      </c>
      <c r="D169" s="10">
        <v>0.34554860722636799</v>
      </c>
      <c r="E169" s="10">
        <v>0</v>
      </c>
      <c r="F169" s="10">
        <v>0.34554860722636799</v>
      </c>
      <c r="G169" s="10">
        <v>5.9331835032000004</v>
      </c>
      <c r="H169" s="10">
        <f t="shared" si="59"/>
        <v>5.9331835032000004</v>
      </c>
      <c r="I169" s="10">
        <f t="shared" si="61"/>
        <v>0</v>
      </c>
      <c r="J169" s="10">
        <v>0.46041154320000011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5.4727719600000002</v>
      </c>
      <c r="Q169" s="10">
        <v>0</v>
      </c>
      <c r="R169" s="10">
        <v>0.34554860722636799</v>
      </c>
      <c r="S169" s="10">
        <f t="shared" si="60"/>
        <v>5.9331835032000004</v>
      </c>
      <c r="T169" s="10">
        <f t="shared" si="62"/>
        <v>-0.46041154320000011</v>
      </c>
      <c r="U169" s="11">
        <f t="shared" si="69"/>
        <v>-100</v>
      </c>
      <c r="V169" s="16" t="s">
        <v>454</v>
      </c>
    </row>
    <row r="170" spans="1:22" x14ac:dyDescent="0.25">
      <c r="A170" s="31" t="s">
        <v>93</v>
      </c>
      <c r="B170" s="16" t="s">
        <v>378</v>
      </c>
      <c r="C170" s="35" t="s">
        <v>379</v>
      </c>
      <c r="D170" s="10">
        <v>4.7734160661823996E-2</v>
      </c>
      <c r="E170" s="10">
        <v>0</v>
      </c>
      <c r="F170" s="10">
        <v>4.7734160661823996E-2</v>
      </c>
      <c r="G170" s="10">
        <v>0.81961127509999998</v>
      </c>
      <c r="H170" s="10">
        <f t="shared" si="59"/>
        <v>0.81961127509999998</v>
      </c>
      <c r="I170" s="10">
        <f t="shared" si="61"/>
        <v>0</v>
      </c>
      <c r="J170" s="10">
        <v>0</v>
      </c>
      <c r="K170" s="10">
        <v>0</v>
      </c>
      <c r="L170" s="10">
        <v>0.27320375836666666</v>
      </c>
      <c r="M170" s="10">
        <v>0</v>
      </c>
      <c r="N170" s="10">
        <v>0.27320375836666666</v>
      </c>
      <c r="O170" s="10">
        <v>0</v>
      </c>
      <c r="P170" s="10">
        <v>0.27320375836666666</v>
      </c>
      <c r="Q170" s="10">
        <v>0</v>
      </c>
      <c r="R170" s="10">
        <v>4.7734160661823996E-2</v>
      </c>
      <c r="S170" s="10">
        <f t="shared" si="60"/>
        <v>0.81961127509999998</v>
      </c>
      <c r="T170" s="10">
        <f t="shared" si="62"/>
        <v>0</v>
      </c>
      <c r="U170" s="11">
        <v>0</v>
      </c>
      <c r="V170" s="12" t="s">
        <v>451</v>
      </c>
    </row>
    <row r="171" spans="1:22" ht="25.5" x14ac:dyDescent="0.25">
      <c r="A171" s="31" t="s">
        <v>93</v>
      </c>
      <c r="B171" s="16" t="s">
        <v>99</v>
      </c>
      <c r="C171" s="39" t="s">
        <v>100</v>
      </c>
      <c r="D171" s="10">
        <v>0.16586974234133314</v>
      </c>
      <c r="E171" s="10">
        <v>0</v>
      </c>
      <c r="F171" s="10">
        <v>0.16586974234133314</v>
      </c>
      <c r="G171" s="10">
        <v>2.8480381583333334</v>
      </c>
      <c r="H171" s="10">
        <f t="shared" si="59"/>
        <v>2.8480381583333334</v>
      </c>
      <c r="I171" s="10">
        <f t="shared" si="61"/>
        <v>0</v>
      </c>
      <c r="J171" s="10">
        <v>0.25142915833333301</v>
      </c>
      <c r="K171" s="10">
        <v>0</v>
      </c>
      <c r="L171" s="10">
        <v>0</v>
      </c>
      <c r="M171" s="10">
        <v>0</v>
      </c>
      <c r="N171" s="10">
        <v>2.5966090000000004</v>
      </c>
      <c r="O171" s="10">
        <v>0</v>
      </c>
      <c r="P171" s="10">
        <v>0</v>
      </c>
      <c r="Q171" s="10">
        <v>0</v>
      </c>
      <c r="R171" s="10">
        <v>0.16587292710153367</v>
      </c>
      <c r="S171" s="10">
        <f t="shared" si="60"/>
        <v>2.8480381583333334</v>
      </c>
      <c r="T171" s="10">
        <f t="shared" si="62"/>
        <v>-0.25142915833333301</v>
      </c>
      <c r="U171" s="11">
        <f t="shared" si="69"/>
        <v>-100</v>
      </c>
      <c r="V171" s="16" t="s">
        <v>454</v>
      </c>
    </row>
    <row r="172" spans="1:22" ht="25.5" x14ac:dyDescent="0.25">
      <c r="A172" s="31" t="s">
        <v>93</v>
      </c>
      <c r="B172" s="16" t="s">
        <v>101</v>
      </c>
      <c r="C172" s="39" t="s">
        <v>102</v>
      </c>
      <c r="D172" s="10">
        <v>0.25436854643199996</v>
      </c>
      <c r="E172" s="10">
        <v>0</v>
      </c>
      <c r="F172" s="10">
        <v>0.25436854643200002</v>
      </c>
      <c r="G172" s="10">
        <v>4.3675918000000005</v>
      </c>
      <c r="H172" s="10">
        <f t="shared" si="59"/>
        <v>4.3675918000000005</v>
      </c>
      <c r="I172" s="10">
        <f t="shared" si="61"/>
        <v>0</v>
      </c>
      <c r="J172" s="10">
        <v>4.3803800000000004E-2</v>
      </c>
      <c r="K172" s="10">
        <v>0</v>
      </c>
      <c r="L172" s="10">
        <v>4.3237880000000004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0.25437343040186372</v>
      </c>
      <c r="S172" s="10">
        <f t="shared" si="60"/>
        <v>4.3675918000000005</v>
      </c>
      <c r="T172" s="10">
        <f t="shared" si="62"/>
        <v>-4.3803800000000004E-2</v>
      </c>
      <c r="U172" s="11">
        <f t="shared" si="69"/>
        <v>-100</v>
      </c>
      <c r="V172" s="16" t="s">
        <v>454</v>
      </c>
    </row>
    <row r="173" spans="1:22" ht="25.5" x14ac:dyDescent="0.25">
      <c r="A173" s="31" t="s">
        <v>93</v>
      </c>
      <c r="B173" s="16" t="s">
        <v>380</v>
      </c>
      <c r="C173" s="39" t="s">
        <v>103</v>
      </c>
      <c r="D173" s="10">
        <v>0.56870063169919993</v>
      </c>
      <c r="E173" s="10">
        <v>0</v>
      </c>
      <c r="F173" s="10">
        <v>0.56870063169919993</v>
      </c>
      <c r="G173" s="10">
        <v>9.7647773299999994</v>
      </c>
      <c r="H173" s="10">
        <f t="shared" si="59"/>
        <v>9.7647773299999994</v>
      </c>
      <c r="I173" s="10">
        <f t="shared" si="61"/>
        <v>0</v>
      </c>
      <c r="J173" s="10">
        <v>0.45602933000000007</v>
      </c>
      <c r="K173" s="10">
        <v>0</v>
      </c>
      <c r="L173" s="10">
        <v>9.3087479999999996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0.56870063169919993</v>
      </c>
      <c r="S173" s="10">
        <f t="shared" si="60"/>
        <v>9.7647773299999994</v>
      </c>
      <c r="T173" s="10">
        <f t="shared" si="62"/>
        <v>-0.45602933000000007</v>
      </c>
      <c r="U173" s="11">
        <f t="shared" si="69"/>
        <v>-100</v>
      </c>
      <c r="V173" s="16" t="s">
        <v>454</v>
      </c>
    </row>
    <row r="174" spans="1:22" x14ac:dyDescent="0.25">
      <c r="A174" s="31" t="s">
        <v>93</v>
      </c>
      <c r="B174" s="16" t="s">
        <v>464</v>
      </c>
      <c r="C174" s="39" t="s">
        <v>465</v>
      </c>
      <c r="D174" s="10">
        <v>0</v>
      </c>
      <c r="E174" s="10">
        <v>0</v>
      </c>
      <c r="F174" s="10">
        <v>0</v>
      </c>
      <c r="G174" s="10">
        <v>0</v>
      </c>
      <c r="H174" s="10">
        <f t="shared" si="59"/>
        <v>0</v>
      </c>
      <c r="I174" s="10">
        <f t="shared" si="61"/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f>S174</f>
        <v>0</v>
      </c>
      <c r="S174" s="10">
        <f t="shared" si="60"/>
        <v>0</v>
      </c>
      <c r="T174" s="10">
        <f t="shared" si="62"/>
        <v>0</v>
      </c>
      <c r="U174" s="11">
        <v>0</v>
      </c>
      <c r="V174" s="12" t="s">
        <v>451</v>
      </c>
    </row>
    <row r="175" spans="1:22" x14ac:dyDescent="0.25">
      <c r="A175" s="31" t="s">
        <v>93</v>
      </c>
      <c r="B175" s="16" t="s">
        <v>466</v>
      </c>
      <c r="C175" s="39" t="s">
        <v>467</v>
      </c>
      <c r="D175" s="10">
        <v>0</v>
      </c>
      <c r="E175" s="10">
        <v>0</v>
      </c>
      <c r="F175" s="10">
        <v>0</v>
      </c>
      <c r="G175" s="10">
        <v>0</v>
      </c>
      <c r="H175" s="10">
        <f t="shared" si="59"/>
        <v>0</v>
      </c>
      <c r="I175" s="10">
        <f t="shared" si="61"/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f t="shared" ref="R175:R176" si="74">S175</f>
        <v>0</v>
      </c>
      <c r="S175" s="10">
        <f t="shared" si="60"/>
        <v>0</v>
      </c>
      <c r="T175" s="10">
        <f t="shared" si="62"/>
        <v>0</v>
      </c>
      <c r="U175" s="11">
        <v>0</v>
      </c>
      <c r="V175" s="12" t="s">
        <v>451</v>
      </c>
    </row>
    <row r="176" spans="1:22" x14ac:dyDescent="0.25">
      <c r="A176" s="74" t="s">
        <v>93</v>
      </c>
      <c r="B176" s="75" t="s">
        <v>381</v>
      </c>
      <c r="C176" s="46" t="s">
        <v>382</v>
      </c>
      <c r="D176" s="10">
        <v>0</v>
      </c>
      <c r="E176" s="10">
        <v>0</v>
      </c>
      <c r="F176" s="10">
        <v>0</v>
      </c>
      <c r="G176" s="10">
        <v>0</v>
      </c>
      <c r="H176" s="10">
        <f t="shared" si="59"/>
        <v>0</v>
      </c>
      <c r="I176" s="10">
        <f t="shared" si="61"/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f t="shared" si="74"/>
        <v>0</v>
      </c>
      <c r="S176" s="10">
        <f t="shared" si="60"/>
        <v>0</v>
      </c>
      <c r="T176" s="10">
        <f t="shared" si="62"/>
        <v>0</v>
      </c>
      <c r="U176" s="11">
        <v>0</v>
      </c>
      <c r="V176" s="12" t="s">
        <v>451</v>
      </c>
    </row>
    <row r="177" spans="1:22" ht="26.25" x14ac:dyDescent="0.25">
      <c r="A177" s="74" t="s">
        <v>93</v>
      </c>
      <c r="B177" s="75" t="s">
        <v>383</v>
      </c>
      <c r="C177" s="46" t="s">
        <v>384</v>
      </c>
      <c r="D177" s="10">
        <v>0</v>
      </c>
      <c r="E177" s="10">
        <v>0</v>
      </c>
      <c r="F177" s="10">
        <v>0</v>
      </c>
      <c r="G177" s="10">
        <v>0</v>
      </c>
      <c r="H177" s="10">
        <f t="shared" si="59"/>
        <v>0</v>
      </c>
      <c r="I177" s="10">
        <f t="shared" si="61"/>
        <v>2.5912600000000001E-2</v>
      </c>
      <c r="J177" s="10">
        <v>0</v>
      </c>
      <c r="K177" s="10">
        <v>2.5912600000000001E-2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f>S177/6.91</f>
        <v>-3.750014471780029E-3</v>
      </c>
      <c r="S177" s="10">
        <f t="shared" si="60"/>
        <v>-2.5912600000000001E-2</v>
      </c>
      <c r="T177" s="10">
        <f t="shared" si="62"/>
        <v>2.5912600000000001E-2</v>
      </c>
      <c r="U177" s="11">
        <v>100</v>
      </c>
      <c r="V177" s="12" t="s">
        <v>459</v>
      </c>
    </row>
    <row r="178" spans="1:22" ht="26.25" x14ac:dyDescent="0.25">
      <c r="A178" s="74" t="s">
        <v>93</v>
      </c>
      <c r="B178" s="75" t="s">
        <v>385</v>
      </c>
      <c r="C178" s="46" t="s">
        <v>386</v>
      </c>
      <c r="D178" s="10">
        <v>0</v>
      </c>
      <c r="E178" s="10">
        <v>0</v>
      </c>
      <c r="F178" s="10">
        <v>0</v>
      </c>
      <c r="G178" s="10">
        <v>0</v>
      </c>
      <c r="H178" s="10">
        <f t="shared" si="59"/>
        <v>0</v>
      </c>
      <c r="I178" s="10">
        <f t="shared" si="61"/>
        <v>3.0870370000000001E-2</v>
      </c>
      <c r="J178" s="10">
        <v>0</v>
      </c>
      <c r="K178" s="10">
        <v>3.0870370000000001E-2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f>S178/6.91</f>
        <v>-4.4674920405209841E-3</v>
      </c>
      <c r="S178" s="10">
        <f t="shared" si="60"/>
        <v>-3.0870370000000001E-2</v>
      </c>
      <c r="T178" s="10">
        <f t="shared" si="62"/>
        <v>3.0870370000000001E-2</v>
      </c>
      <c r="U178" s="11">
        <v>100</v>
      </c>
      <c r="V178" s="12" t="s">
        <v>459</v>
      </c>
    </row>
    <row r="179" spans="1:22" s="3" customFormat="1" ht="39" customHeight="1" x14ac:dyDescent="0.25">
      <c r="A179" s="20" t="s">
        <v>104</v>
      </c>
      <c r="B179" s="21" t="s">
        <v>105</v>
      </c>
      <c r="C179" s="22" t="s">
        <v>51</v>
      </c>
      <c r="D179" s="8">
        <v>0</v>
      </c>
      <c r="E179" s="8">
        <v>0</v>
      </c>
      <c r="F179" s="8">
        <v>0</v>
      </c>
      <c r="G179" s="8">
        <v>0</v>
      </c>
      <c r="H179" s="8">
        <f t="shared" si="59"/>
        <v>0</v>
      </c>
      <c r="I179" s="8">
        <f t="shared" si="61"/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f t="shared" si="60"/>
        <v>0</v>
      </c>
      <c r="T179" s="8">
        <f t="shared" si="62"/>
        <v>0</v>
      </c>
      <c r="U179" s="9">
        <v>0</v>
      </c>
      <c r="V179" s="15" t="s">
        <v>451</v>
      </c>
    </row>
    <row r="180" spans="1:22" s="3" customFormat="1" x14ac:dyDescent="0.25">
      <c r="A180" s="20" t="s">
        <v>30</v>
      </c>
      <c r="B180" s="21" t="s">
        <v>106</v>
      </c>
      <c r="C180" s="22" t="s">
        <v>51</v>
      </c>
      <c r="D180" s="8">
        <v>0</v>
      </c>
      <c r="E180" s="8">
        <v>0</v>
      </c>
      <c r="F180" s="8">
        <v>0</v>
      </c>
      <c r="G180" s="8">
        <v>0</v>
      </c>
      <c r="H180" s="8">
        <f t="shared" si="59"/>
        <v>0</v>
      </c>
      <c r="I180" s="8">
        <f t="shared" si="61"/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f t="shared" si="60"/>
        <v>0</v>
      </c>
      <c r="T180" s="8">
        <f t="shared" si="62"/>
        <v>0</v>
      </c>
      <c r="U180" s="9">
        <v>0</v>
      </c>
      <c r="V180" s="15" t="s">
        <v>451</v>
      </c>
    </row>
    <row r="181" spans="1:22" s="3" customFormat="1" x14ac:dyDescent="0.25">
      <c r="A181" s="20" t="s">
        <v>31</v>
      </c>
      <c r="B181" s="21" t="s">
        <v>107</v>
      </c>
      <c r="C181" s="22" t="s">
        <v>51</v>
      </c>
      <c r="D181" s="8">
        <v>0</v>
      </c>
      <c r="E181" s="8">
        <v>0</v>
      </c>
      <c r="F181" s="8">
        <v>0</v>
      </c>
      <c r="G181" s="8">
        <v>0</v>
      </c>
      <c r="H181" s="8">
        <f t="shared" si="59"/>
        <v>0</v>
      </c>
      <c r="I181" s="8">
        <f t="shared" si="61"/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f t="shared" si="60"/>
        <v>0</v>
      </c>
      <c r="T181" s="8">
        <f t="shared" si="62"/>
        <v>0</v>
      </c>
      <c r="U181" s="9">
        <v>0</v>
      </c>
      <c r="V181" s="15" t="s">
        <v>451</v>
      </c>
    </row>
    <row r="182" spans="1:22" s="3" customFormat="1" x14ac:dyDescent="0.25">
      <c r="A182" s="20" t="s">
        <v>32</v>
      </c>
      <c r="B182" s="21" t="s">
        <v>108</v>
      </c>
      <c r="C182" s="22" t="s">
        <v>51</v>
      </c>
      <c r="D182" s="8">
        <v>0</v>
      </c>
      <c r="E182" s="8">
        <v>0</v>
      </c>
      <c r="F182" s="8">
        <v>0</v>
      </c>
      <c r="G182" s="8">
        <v>0</v>
      </c>
      <c r="H182" s="8">
        <f t="shared" si="59"/>
        <v>0</v>
      </c>
      <c r="I182" s="8">
        <f t="shared" si="61"/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f t="shared" si="60"/>
        <v>0</v>
      </c>
      <c r="T182" s="8">
        <f t="shared" si="62"/>
        <v>0</v>
      </c>
      <c r="U182" s="9">
        <v>0</v>
      </c>
      <c r="V182" s="15" t="s">
        <v>451</v>
      </c>
    </row>
    <row r="183" spans="1:22" s="3" customFormat="1" x14ac:dyDescent="0.25">
      <c r="A183" s="20" t="s">
        <v>33</v>
      </c>
      <c r="B183" s="21" t="s">
        <v>109</v>
      </c>
      <c r="C183" s="22" t="s">
        <v>51</v>
      </c>
      <c r="D183" s="8">
        <v>0</v>
      </c>
      <c r="E183" s="8">
        <v>0</v>
      </c>
      <c r="F183" s="8">
        <v>0</v>
      </c>
      <c r="G183" s="8">
        <v>0</v>
      </c>
      <c r="H183" s="8">
        <f t="shared" si="59"/>
        <v>0</v>
      </c>
      <c r="I183" s="8">
        <f t="shared" si="61"/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f t="shared" si="60"/>
        <v>0</v>
      </c>
      <c r="T183" s="8">
        <f t="shared" si="62"/>
        <v>0</v>
      </c>
      <c r="U183" s="9">
        <v>0</v>
      </c>
      <c r="V183" s="15" t="s">
        <v>451</v>
      </c>
    </row>
    <row r="184" spans="1:22" s="3" customFormat="1" x14ac:dyDescent="0.25">
      <c r="A184" s="20" t="s">
        <v>34</v>
      </c>
      <c r="B184" s="21" t="s">
        <v>110</v>
      </c>
      <c r="C184" s="22" t="s">
        <v>51</v>
      </c>
      <c r="D184" s="8">
        <v>0</v>
      </c>
      <c r="E184" s="8">
        <v>0</v>
      </c>
      <c r="F184" s="8">
        <v>0</v>
      </c>
      <c r="G184" s="8">
        <v>0</v>
      </c>
      <c r="H184" s="8">
        <f t="shared" si="59"/>
        <v>0</v>
      </c>
      <c r="I184" s="8">
        <f t="shared" si="61"/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f t="shared" si="60"/>
        <v>0</v>
      </c>
      <c r="T184" s="8">
        <f t="shared" si="62"/>
        <v>0</v>
      </c>
      <c r="U184" s="9">
        <v>0</v>
      </c>
      <c r="V184" s="15" t="s">
        <v>451</v>
      </c>
    </row>
    <row r="185" spans="1:22" s="3" customFormat="1" ht="25.5" x14ac:dyDescent="0.25">
      <c r="A185" s="20" t="s">
        <v>35</v>
      </c>
      <c r="B185" s="21" t="s">
        <v>111</v>
      </c>
      <c r="C185" s="22" t="s">
        <v>51</v>
      </c>
      <c r="D185" s="8">
        <v>0</v>
      </c>
      <c r="E185" s="8">
        <v>0</v>
      </c>
      <c r="F185" s="8">
        <v>0</v>
      </c>
      <c r="G185" s="8">
        <v>0</v>
      </c>
      <c r="H185" s="8">
        <f t="shared" si="59"/>
        <v>0</v>
      </c>
      <c r="I185" s="8">
        <f t="shared" si="61"/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f t="shared" si="60"/>
        <v>0</v>
      </c>
      <c r="T185" s="8">
        <f t="shared" si="62"/>
        <v>0</v>
      </c>
      <c r="U185" s="9">
        <v>0</v>
      </c>
      <c r="V185" s="15" t="s">
        <v>451</v>
      </c>
    </row>
    <row r="186" spans="1:22" s="3" customFormat="1" ht="25.5" x14ac:dyDescent="0.25">
      <c r="A186" s="20" t="s">
        <v>36</v>
      </c>
      <c r="B186" s="21" t="s">
        <v>112</v>
      </c>
      <c r="C186" s="22" t="s">
        <v>51</v>
      </c>
      <c r="D186" s="8">
        <v>0</v>
      </c>
      <c r="E186" s="8">
        <v>0</v>
      </c>
      <c r="F186" s="8">
        <v>0</v>
      </c>
      <c r="G186" s="8">
        <v>0</v>
      </c>
      <c r="H186" s="8">
        <f t="shared" si="59"/>
        <v>0</v>
      </c>
      <c r="I186" s="8">
        <f t="shared" si="61"/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f t="shared" si="60"/>
        <v>0</v>
      </c>
      <c r="T186" s="8">
        <f t="shared" si="62"/>
        <v>0</v>
      </c>
      <c r="U186" s="9">
        <v>0</v>
      </c>
      <c r="V186" s="15" t="s">
        <v>451</v>
      </c>
    </row>
    <row r="187" spans="1:22" s="3" customFormat="1" ht="25.5" x14ac:dyDescent="0.25">
      <c r="A187" s="20" t="s">
        <v>37</v>
      </c>
      <c r="B187" s="21" t="s">
        <v>113</v>
      </c>
      <c r="C187" s="22" t="s">
        <v>51</v>
      </c>
      <c r="D187" s="8">
        <v>0</v>
      </c>
      <c r="E187" s="8">
        <v>0</v>
      </c>
      <c r="F187" s="8">
        <v>0</v>
      </c>
      <c r="G187" s="8">
        <v>0</v>
      </c>
      <c r="H187" s="8">
        <f t="shared" si="59"/>
        <v>0</v>
      </c>
      <c r="I187" s="8">
        <f t="shared" si="61"/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f t="shared" si="60"/>
        <v>0</v>
      </c>
      <c r="T187" s="8">
        <f t="shared" si="62"/>
        <v>0</v>
      </c>
      <c r="U187" s="9">
        <v>0</v>
      </c>
      <c r="V187" s="15" t="s">
        <v>451</v>
      </c>
    </row>
    <row r="188" spans="1:22" s="3" customFormat="1" ht="25.5" x14ac:dyDescent="0.25">
      <c r="A188" s="20" t="s">
        <v>114</v>
      </c>
      <c r="B188" s="21" t="s">
        <v>115</v>
      </c>
      <c r="C188" s="22" t="s">
        <v>51</v>
      </c>
      <c r="D188" s="8">
        <v>0</v>
      </c>
      <c r="E188" s="8">
        <v>0</v>
      </c>
      <c r="F188" s="8">
        <v>0</v>
      </c>
      <c r="G188" s="8">
        <v>0</v>
      </c>
      <c r="H188" s="8">
        <f t="shared" si="59"/>
        <v>0</v>
      </c>
      <c r="I188" s="8">
        <f t="shared" si="61"/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f t="shared" si="60"/>
        <v>0</v>
      </c>
      <c r="T188" s="8">
        <f t="shared" si="62"/>
        <v>0</v>
      </c>
      <c r="U188" s="9">
        <v>0</v>
      </c>
      <c r="V188" s="15" t="s">
        <v>451</v>
      </c>
    </row>
    <row r="189" spans="1:22" s="3" customFormat="1" ht="25.5" x14ac:dyDescent="0.25">
      <c r="A189" s="20" t="s">
        <v>116</v>
      </c>
      <c r="B189" s="21" t="s">
        <v>117</v>
      </c>
      <c r="C189" s="22" t="s">
        <v>51</v>
      </c>
      <c r="D189" s="8">
        <f t="shared" ref="D189:F189" si="75">D190+D191</f>
        <v>6.0453120000000006E-2</v>
      </c>
      <c r="E189" s="8">
        <v>0</v>
      </c>
      <c r="F189" s="8">
        <f t="shared" si="75"/>
        <v>6.0453120000000006E-2</v>
      </c>
      <c r="G189" s="8">
        <v>1.038</v>
      </c>
      <c r="H189" s="8">
        <f t="shared" si="59"/>
        <v>1.038</v>
      </c>
      <c r="I189" s="8">
        <f t="shared" si="61"/>
        <v>0</v>
      </c>
      <c r="J189" s="8">
        <f>J190+J191</f>
        <v>0</v>
      </c>
      <c r="K189" s="8">
        <v>0</v>
      </c>
      <c r="L189" s="8">
        <f t="shared" ref="L189" si="76">L190+L191</f>
        <v>1.038</v>
      </c>
      <c r="M189" s="8">
        <v>0</v>
      </c>
      <c r="N189" s="8">
        <f t="shared" ref="N189" si="77">N190+N191</f>
        <v>0</v>
      </c>
      <c r="O189" s="8">
        <v>0</v>
      </c>
      <c r="P189" s="8">
        <f t="shared" ref="P189" si="78">P190+P191</f>
        <v>0</v>
      </c>
      <c r="Q189" s="8">
        <v>0</v>
      </c>
      <c r="R189" s="8">
        <f>R190+R191</f>
        <v>6.0453120000000006E-2</v>
      </c>
      <c r="S189" s="8">
        <f t="shared" si="60"/>
        <v>1.038</v>
      </c>
      <c r="T189" s="8">
        <f t="shared" si="62"/>
        <v>0</v>
      </c>
      <c r="U189" s="9">
        <v>0</v>
      </c>
      <c r="V189" s="15" t="s">
        <v>451</v>
      </c>
    </row>
    <row r="190" spans="1:22" s="3" customFormat="1" x14ac:dyDescent="0.25">
      <c r="A190" s="20" t="s">
        <v>118</v>
      </c>
      <c r="B190" s="21" t="s">
        <v>119</v>
      </c>
      <c r="C190" s="22" t="s">
        <v>51</v>
      </c>
      <c r="D190" s="8">
        <v>0</v>
      </c>
      <c r="E190" s="8">
        <v>0</v>
      </c>
      <c r="F190" s="8">
        <v>0</v>
      </c>
      <c r="G190" s="8">
        <v>0</v>
      </c>
      <c r="H190" s="8">
        <f t="shared" si="59"/>
        <v>0</v>
      </c>
      <c r="I190" s="8">
        <f t="shared" si="61"/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f t="shared" si="60"/>
        <v>0</v>
      </c>
      <c r="T190" s="8">
        <f t="shared" si="62"/>
        <v>0</v>
      </c>
      <c r="U190" s="9">
        <v>0</v>
      </c>
      <c r="V190" s="15" t="s">
        <v>451</v>
      </c>
    </row>
    <row r="191" spans="1:22" s="3" customFormat="1" ht="25.5" x14ac:dyDescent="0.25">
      <c r="A191" s="20" t="s">
        <v>120</v>
      </c>
      <c r="B191" s="21" t="s">
        <v>121</v>
      </c>
      <c r="C191" s="22" t="s">
        <v>51</v>
      </c>
      <c r="D191" s="8">
        <f t="shared" ref="D191:F191" si="79">D192</f>
        <v>6.0453120000000006E-2</v>
      </c>
      <c r="E191" s="8">
        <v>0</v>
      </c>
      <c r="F191" s="8">
        <f t="shared" si="79"/>
        <v>6.0453120000000006E-2</v>
      </c>
      <c r="G191" s="8">
        <v>1.038</v>
      </c>
      <c r="H191" s="8">
        <f t="shared" si="59"/>
        <v>1.038</v>
      </c>
      <c r="I191" s="8">
        <f t="shared" si="61"/>
        <v>0</v>
      </c>
      <c r="J191" s="8">
        <f>J192+J193</f>
        <v>0</v>
      </c>
      <c r="K191" s="8">
        <v>0</v>
      </c>
      <c r="L191" s="8">
        <f t="shared" ref="L191" si="80">L192</f>
        <v>1.038</v>
      </c>
      <c r="M191" s="8">
        <v>0</v>
      </c>
      <c r="N191" s="8">
        <f t="shared" ref="N191" si="81">N192</f>
        <v>0</v>
      </c>
      <c r="O191" s="8">
        <v>0</v>
      </c>
      <c r="P191" s="8">
        <f t="shared" ref="P191" si="82">P192</f>
        <v>0</v>
      </c>
      <c r="Q191" s="8">
        <v>0</v>
      </c>
      <c r="R191" s="8">
        <f>R192+R193</f>
        <v>6.0453120000000006E-2</v>
      </c>
      <c r="S191" s="8">
        <f t="shared" si="60"/>
        <v>1.038</v>
      </c>
      <c r="T191" s="8">
        <f t="shared" si="62"/>
        <v>0</v>
      </c>
      <c r="U191" s="9">
        <v>0</v>
      </c>
      <c r="V191" s="15" t="s">
        <v>451</v>
      </c>
    </row>
    <row r="192" spans="1:22" x14ac:dyDescent="0.25">
      <c r="A192" s="31" t="s">
        <v>120</v>
      </c>
      <c r="B192" s="32" t="s">
        <v>387</v>
      </c>
      <c r="C192" s="33" t="s">
        <v>388</v>
      </c>
      <c r="D192" s="10">
        <v>6.0453120000000006E-2</v>
      </c>
      <c r="E192" s="10">
        <v>0</v>
      </c>
      <c r="F192" s="10">
        <v>6.0453120000000006E-2</v>
      </c>
      <c r="G192" s="10">
        <v>1.038</v>
      </c>
      <c r="H192" s="10">
        <f t="shared" si="59"/>
        <v>1.038</v>
      </c>
      <c r="I192" s="10">
        <f t="shared" si="61"/>
        <v>0</v>
      </c>
      <c r="J192" s="10">
        <v>0</v>
      </c>
      <c r="K192" s="10">
        <v>0</v>
      </c>
      <c r="L192" s="10">
        <v>1.038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6.0453120000000006E-2</v>
      </c>
      <c r="S192" s="10">
        <f t="shared" si="60"/>
        <v>1.038</v>
      </c>
      <c r="T192" s="10">
        <f t="shared" si="62"/>
        <v>0</v>
      </c>
      <c r="U192" s="11">
        <v>0</v>
      </c>
      <c r="V192" s="12" t="s">
        <v>451</v>
      </c>
    </row>
    <row r="193" spans="1:22" x14ac:dyDescent="0.25">
      <c r="A193" s="31" t="s">
        <v>120</v>
      </c>
      <c r="B193" s="32" t="s">
        <v>122</v>
      </c>
      <c r="C193" s="47" t="s">
        <v>123</v>
      </c>
      <c r="D193" s="10">
        <v>0</v>
      </c>
      <c r="E193" s="10">
        <v>0</v>
      </c>
      <c r="F193" s="10">
        <v>0</v>
      </c>
      <c r="G193" s="10">
        <v>0</v>
      </c>
      <c r="H193" s="10">
        <f t="shared" si="59"/>
        <v>0</v>
      </c>
      <c r="I193" s="10">
        <f t="shared" si="61"/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f>S193</f>
        <v>0</v>
      </c>
      <c r="S193" s="10">
        <f t="shared" si="60"/>
        <v>0</v>
      </c>
      <c r="T193" s="10">
        <f t="shared" si="62"/>
        <v>0</v>
      </c>
      <c r="U193" s="11">
        <v>0</v>
      </c>
      <c r="V193" s="12" t="s">
        <v>451</v>
      </c>
    </row>
    <row r="194" spans="1:22" s="3" customFormat="1" ht="25.5" x14ac:dyDescent="0.25">
      <c r="A194" s="20" t="s">
        <v>38</v>
      </c>
      <c r="B194" s="21" t="s">
        <v>124</v>
      </c>
      <c r="C194" s="22" t="s">
        <v>51</v>
      </c>
      <c r="D194" s="8">
        <v>0</v>
      </c>
      <c r="E194" s="8">
        <v>0</v>
      </c>
      <c r="F194" s="8">
        <v>0</v>
      </c>
      <c r="G194" s="8">
        <v>0</v>
      </c>
      <c r="H194" s="8">
        <f t="shared" si="59"/>
        <v>0</v>
      </c>
      <c r="I194" s="8">
        <f t="shared" si="61"/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f t="shared" si="60"/>
        <v>0</v>
      </c>
      <c r="T194" s="8">
        <f t="shared" si="62"/>
        <v>0</v>
      </c>
      <c r="U194" s="9">
        <v>0</v>
      </c>
      <c r="V194" s="15" t="s">
        <v>451</v>
      </c>
    </row>
    <row r="195" spans="1:22" s="3" customFormat="1" ht="25.5" x14ac:dyDescent="0.25">
      <c r="A195" s="20" t="s">
        <v>125</v>
      </c>
      <c r="B195" s="21" t="s">
        <v>126</v>
      </c>
      <c r="C195" s="22" t="s">
        <v>51</v>
      </c>
      <c r="D195" s="8">
        <v>0</v>
      </c>
      <c r="E195" s="8">
        <v>0</v>
      </c>
      <c r="F195" s="8">
        <v>0</v>
      </c>
      <c r="G195" s="8">
        <v>0</v>
      </c>
      <c r="H195" s="8">
        <f t="shared" si="59"/>
        <v>0</v>
      </c>
      <c r="I195" s="8">
        <f t="shared" si="61"/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f t="shared" si="60"/>
        <v>0</v>
      </c>
      <c r="T195" s="8">
        <f t="shared" si="62"/>
        <v>0</v>
      </c>
      <c r="U195" s="9">
        <v>0</v>
      </c>
      <c r="V195" s="15" t="s">
        <v>451</v>
      </c>
    </row>
    <row r="196" spans="1:22" s="3" customFormat="1" ht="25.5" x14ac:dyDescent="0.25">
      <c r="A196" s="20" t="s">
        <v>127</v>
      </c>
      <c r="B196" s="21" t="s">
        <v>128</v>
      </c>
      <c r="C196" s="22" t="s">
        <v>51</v>
      </c>
      <c r="D196" s="8">
        <v>0</v>
      </c>
      <c r="E196" s="8">
        <v>0</v>
      </c>
      <c r="F196" s="8">
        <v>0</v>
      </c>
      <c r="G196" s="8">
        <v>0</v>
      </c>
      <c r="H196" s="8">
        <f t="shared" si="59"/>
        <v>0</v>
      </c>
      <c r="I196" s="8">
        <f t="shared" si="61"/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f t="shared" si="60"/>
        <v>0</v>
      </c>
      <c r="T196" s="8">
        <f t="shared" si="62"/>
        <v>0</v>
      </c>
      <c r="U196" s="9">
        <v>0</v>
      </c>
      <c r="V196" s="15" t="s">
        <v>451</v>
      </c>
    </row>
    <row r="197" spans="1:22" s="3" customFormat="1" x14ac:dyDescent="0.25">
      <c r="A197" s="20" t="s">
        <v>39</v>
      </c>
      <c r="B197" s="21" t="s">
        <v>129</v>
      </c>
      <c r="C197" s="22" t="s">
        <v>51</v>
      </c>
      <c r="D197" s="8">
        <f t="shared" ref="D197:F197" si="83">SUM(D198:D210)</f>
        <v>4.5285966470970918</v>
      </c>
      <c r="E197" s="8">
        <v>0</v>
      </c>
      <c r="F197" s="8">
        <f t="shared" si="83"/>
        <v>4.5285966470970918</v>
      </c>
      <c r="G197" s="8">
        <v>77.757497374606601</v>
      </c>
      <c r="H197" s="8">
        <f t="shared" si="59"/>
        <v>77.757497374606601</v>
      </c>
      <c r="I197" s="8">
        <f t="shared" si="61"/>
        <v>6.7491597500000005</v>
      </c>
      <c r="J197" s="8">
        <f>SUM(J198:J227)</f>
        <v>1.4045905332500006</v>
      </c>
      <c r="K197" s="8">
        <v>6.7491597500000005</v>
      </c>
      <c r="L197" s="8">
        <f t="shared" ref="L197" si="84">SUM(L198:L210)</f>
        <v>28.70601085521665</v>
      </c>
      <c r="M197" s="8">
        <v>0</v>
      </c>
      <c r="N197" s="8">
        <f t="shared" ref="N197" si="85">SUM(N198:N210)</f>
        <v>31.073149660843313</v>
      </c>
      <c r="O197" s="8">
        <v>0</v>
      </c>
      <c r="P197" s="8">
        <f t="shared" ref="P197" si="86">SUM(P198:P210)</f>
        <v>16.573746325296646</v>
      </c>
      <c r="Q197" s="8">
        <v>0</v>
      </c>
      <c r="R197" s="8">
        <f>SUM(R198:R227)</f>
        <v>3.855245027395362</v>
      </c>
      <c r="S197" s="8">
        <f t="shared" si="60"/>
        <v>71.008337624606597</v>
      </c>
      <c r="T197" s="8">
        <f t="shared" si="62"/>
        <v>5.3445692167500001</v>
      </c>
      <c r="U197" s="9">
        <f t="shared" si="69"/>
        <v>380.50727882833655</v>
      </c>
      <c r="V197" s="15" t="s">
        <v>451</v>
      </c>
    </row>
    <row r="198" spans="1:22" ht="25.5" x14ac:dyDescent="0.25">
      <c r="A198" s="23" t="s">
        <v>39</v>
      </c>
      <c r="B198" s="24" t="s">
        <v>389</v>
      </c>
      <c r="C198" s="40" t="s">
        <v>390</v>
      </c>
      <c r="D198" s="10">
        <v>0.71864658114995195</v>
      </c>
      <c r="E198" s="10">
        <v>0</v>
      </c>
      <c r="F198" s="10">
        <v>0.71864658114995195</v>
      </c>
      <c r="G198" s="10">
        <v>12.339398714799998</v>
      </c>
      <c r="H198" s="10">
        <f t="shared" si="59"/>
        <v>12.339398714799998</v>
      </c>
      <c r="I198" s="10">
        <f t="shared" si="61"/>
        <v>0</v>
      </c>
      <c r="J198" s="10">
        <v>0</v>
      </c>
      <c r="K198" s="10">
        <v>0</v>
      </c>
      <c r="L198" s="10">
        <v>4.1131329049333329</v>
      </c>
      <c r="M198" s="10">
        <v>0</v>
      </c>
      <c r="N198" s="10">
        <v>4.1131329049333329</v>
      </c>
      <c r="O198" s="10">
        <v>0</v>
      </c>
      <c r="P198" s="10">
        <v>4.1131329049333329</v>
      </c>
      <c r="Q198" s="10">
        <v>0</v>
      </c>
      <c r="R198" s="10">
        <v>0.71864658114995195</v>
      </c>
      <c r="S198" s="10">
        <f t="shared" si="60"/>
        <v>12.339398714799998</v>
      </c>
      <c r="T198" s="10">
        <f t="shared" si="62"/>
        <v>0</v>
      </c>
      <c r="U198" s="11">
        <v>0</v>
      </c>
      <c r="V198" s="12" t="s">
        <v>451</v>
      </c>
    </row>
    <row r="199" spans="1:22" ht="25.5" x14ac:dyDescent="0.25">
      <c r="A199" s="23" t="s">
        <v>39</v>
      </c>
      <c r="B199" s="24" t="s">
        <v>391</v>
      </c>
      <c r="C199" s="40" t="s">
        <v>392</v>
      </c>
      <c r="D199" s="10">
        <v>1.06539812288</v>
      </c>
      <c r="E199" s="10">
        <v>0</v>
      </c>
      <c r="F199" s="10">
        <v>1.06539812288</v>
      </c>
      <c r="G199" s="10">
        <v>18.293236999999998</v>
      </c>
      <c r="H199" s="10">
        <f t="shared" si="59"/>
        <v>18.293236999999998</v>
      </c>
      <c r="I199" s="10">
        <f t="shared" si="61"/>
        <v>0</v>
      </c>
      <c r="J199" s="10">
        <v>0</v>
      </c>
      <c r="K199" s="10">
        <v>0</v>
      </c>
      <c r="L199" s="10">
        <v>6.0977456666666656</v>
      </c>
      <c r="M199" s="10">
        <v>0</v>
      </c>
      <c r="N199" s="10">
        <v>6.0977456666666656</v>
      </c>
      <c r="O199" s="10">
        <v>0</v>
      </c>
      <c r="P199" s="10">
        <v>6.0977456666666656</v>
      </c>
      <c r="Q199" s="10">
        <v>0</v>
      </c>
      <c r="R199" s="10">
        <v>1.06539812288</v>
      </c>
      <c r="S199" s="10">
        <f t="shared" si="60"/>
        <v>18.293236999999998</v>
      </c>
      <c r="T199" s="10">
        <f t="shared" si="62"/>
        <v>0</v>
      </c>
      <c r="U199" s="11">
        <v>0</v>
      </c>
      <c r="V199" s="12" t="s">
        <v>451</v>
      </c>
    </row>
    <row r="200" spans="1:22" ht="25.5" x14ac:dyDescent="0.25">
      <c r="A200" s="31" t="s">
        <v>39</v>
      </c>
      <c r="B200" s="41" t="s">
        <v>393</v>
      </c>
      <c r="C200" s="35" t="s">
        <v>394</v>
      </c>
      <c r="D200" s="10">
        <v>0.13923698618152963</v>
      </c>
      <c r="E200" s="10">
        <v>0</v>
      </c>
      <c r="F200" s="10">
        <v>0.13923698618152963</v>
      </c>
      <c r="G200" s="10">
        <v>2.3907449550400002</v>
      </c>
      <c r="H200" s="10">
        <f t="shared" si="59"/>
        <v>2.3907449550400002</v>
      </c>
      <c r="I200" s="10">
        <f t="shared" si="61"/>
        <v>0</v>
      </c>
      <c r="J200" s="10">
        <v>0.21480178240000006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2.1759431726400003</v>
      </c>
      <c r="Q200" s="10">
        <v>0</v>
      </c>
      <c r="R200" s="10">
        <v>0.13923698618152963</v>
      </c>
      <c r="S200" s="10">
        <f t="shared" si="60"/>
        <v>2.3907449550400002</v>
      </c>
      <c r="T200" s="10">
        <f t="shared" si="62"/>
        <v>-0.21480178240000006</v>
      </c>
      <c r="U200" s="11">
        <f t="shared" si="69"/>
        <v>-100</v>
      </c>
      <c r="V200" s="16" t="s">
        <v>454</v>
      </c>
    </row>
    <row r="201" spans="1:22" ht="25.5" x14ac:dyDescent="0.25">
      <c r="A201" s="31" t="s">
        <v>39</v>
      </c>
      <c r="B201" s="41" t="s">
        <v>395</v>
      </c>
      <c r="C201" s="35" t="s">
        <v>396</v>
      </c>
      <c r="D201" s="10">
        <v>0.31890779345151998</v>
      </c>
      <c r="E201" s="10">
        <v>0</v>
      </c>
      <c r="F201" s="10">
        <v>0.31890779345151998</v>
      </c>
      <c r="G201" s="10">
        <v>5.4757519479999992</v>
      </c>
      <c r="H201" s="10">
        <f t="shared" si="59"/>
        <v>5.4757519479999992</v>
      </c>
      <c r="I201" s="10">
        <f t="shared" si="61"/>
        <v>0</v>
      </c>
      <c r="J201" s="10">
        <v>0.63431872</v>
      </c>
      <c r="K201" s="10">
        <v>0</v>
      </c>
      <c r="L201" s="10">
        <v>0</v>
      </c>
      <c r="M201" s="10">
        <v>0</v>
      </c>
      <c r="N201" s="10">
        <v>4.8414332279999996</v>
      </c>
      <c r="O201" s="10">
        <v>0</v>
      </c>
      <c r="P201" s="10">
        <v>0</v>
      </c>
      <c r="Q201" s="10">
        <v>0</v>
      </c>
      <c r="R201" s="10">
        <v>0.31890779345151998</v>
      </c>
      <c r="S201" s="10">
        <f t="shared" si="60"/>
        <v>5.4757519479999992</v>
      </c>
      <c r="T201" s="10">
        <f t="shared" si="62"/>
        <v>-0.63431872</v>
      </c>
      <c r="U201" s="11">
        <f t="shared" si="69"/>
        <v>-100</v>
      </c>
      <c r="V201" s="16" t="s">
        <v>454</v>
      </c>
    </row>
    <row r="202" spans="1:22" x14ac:dyDescent="0.25">
      <c r="A202" s="31" t="s">
        <v>39</v>
      </c>
      <c r="B202" s="16" t="s">
        <v>397</v>
      </c>
      <c r="C202" s="35" t="s">
        <v>398</v>
      </c>
      <c r="D202" s="10">
        <v>0.97679431903872005</v>
      </c>
      <c r="E202" s="10">
        <v>0</v>
      </c>
      <c r="F202" s="10">
        <v>0.97679431903872005</v>
      </c>
      <c r="G202" s="10">
        <v>16.771880478000003</v>
      </c>
      <c r="H202" s="10">
        <f t="shared" si="59"/>
        <v>16.771880478000003</v>
      </c>
      <c r="I202" s="10">
        <f t="shared" si="61"/>
        <v>0</v>
      </c>
      <c r="J202" s="10">
        <v>0</v>
      </c>
      <c r="K202" s="10">
        <v>0</v>
      </c>
      <c r="L202" s="10">
        <v>16.771880478000003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0.97679431903872005</v>
      </c>
      <c r="S202" s="10">
        <f t="shared" si="60"/>
        <v>16.771880478000003</v>
      </c>
      <c r="T202" s="10">
        <f t="shared" si="62"/>
        <v>0</v>
      </c>
      <c r="U202" s="11">
        <v>0</v>
      </c>
      <c r="V202" s="12" t="s">
        <v>451</v>
      </c>
    </row>
    <row r="203" spans="1:22" x14ac:dyDescent="0.25">
      <c r="A203" s="31" t="s">
        <v>39</v>
      </c>
      <c r="B203" s="16" t="s">
        <v>399</v>
      </c>
      <c r="C203" s="35" t="s">
        <v>400</v>
      </c>
      <c r="D203" s="10">
        <v>0.72273793428384625</v>
      </c>
      <c r="E203" s="10">
        <v>0</v>
      </c>
      <c r="F203" s="10">
        <v>0.72273793428384625</v>
      </c>
      <c r="G203" s="10">
        <v>12.409648596906667</v>
      </c>
      <c r="H203" s="10">
        <f t="shared" si="59"/>
        <v>12.409648596906667</v>
      </c>
      <c r="I203" s="10">
        <f t="shared" si="61"/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12.409648596906667</v>
      </c>
      <c r="O203" s="10">
        <v>0</v>
      </c>
      <c r="P203" s="10">
        <v>0</v>
      </c>
      <c r="Q203" s="10">
        <v>0</v>
      </c>
      <c r="R203" s="10">
        <v>0.72273793428384625</v>
      </c>
      <c r="S203" s="10">
        <f t="shared" si="60"/>
        <v>12.409648596906667</v>
      </c>
      <c r="T203" s="10">
        <f t="shared" si="62"/>
        <v>0</v>
      </c>
      <c r="U203" s="11">
        <v>0</v>
      </c>
      <c r="V203" s="12" t="s">
        <v>451</v>
      </c>
    </row>
    <row r="204" spans="1:22" ht="25.5" x14ac:dyDescent="0.25">
      <c r="A204" s="31" t="s">
        <v>39</v>
      </c>
      <c r="B204" s="16" t="s">
        <v>401</v>
      </c>
      <c r="C204" s="35" t="s">
        <v>402</v>
      </c>
      <c r="D204" s="10">
        <v>7.6786498558515201E-2</v>
      </c>
      <c r="E204" s="10">
        <v>0</v>
      </c>
      <c r="F204" s="10">
        <v>7.6786498558515201E-2</v>
      </c>
      <c r="G204" s="10">
        <v>1.31844949448</v>
      </c>
      <c r="H204" s="10">
        <f t="shared" si="59"/>
        <v>1.31844949448</v>
      </c>
      <c r="I204" s="10">
        <f t="shared" si="61"/>
        <v>0</v>
      </c>
      <c r="J204" s="10">
        <v>4.9745629999999999E-2</v>
      </c>
      <c r="K204" s="10">
        <v>0</v>
      </c>
      <c r="L204" s="10">
        <v>0</v>
      </c>
      <c r="M204" s="10">
        <v>0</v>
      </c>
      <c r="N204" s="10">
        <v>1.2687038644799999</v>
      </c>
      <c r="O204" s="10">
        <v>0</v>
      </c>
      <c r="P204" s="10">
        <v>0</v>
      </c>
      <c r="Q204" s="10">
        <v>0</v>
      </c>
      <c r="R204" s="10">
        <v>7.6786498558515201E-2</v>
      </c>
      <c r="S204" s="10">
        <f t="shared" si="60"/>
        <v>1.31844949448</v>
      </c>
      <c r="T204" s="10">
        <f t="shared" si="62"/>
        <v>-4.9745629999999999E-2</v>
      </c>
      <c r="U204" s="11">
        <f t="shared" si="69"/>
        <v>-100</v>
      </c>
      <c r="V204" s="16" t="s">
        <v>454</v>
      </c>
    </row>
    <row r="205" spans="1:22" ht="25.5" customHeight="1" x14ac:dyDescent="0.25">
      <c r="A205" s="31" t="s">
        <v>39</v>
      </c>
      <c r="B205" s="16" t="s">
        <v>403</v>
      </c>
      <c r="C205" s="35" t="s">
        <v>404</v>
      </c>
      <c r="D205" s="10">
        <v>8.1952198261606393E-2</v>
      </c>
      <c r="E205" s="10">
        <v>0</v>
      </c>
      <c r="F205" s="10">
        <v>8.1952198261606393E-2</v>
      </c>
      <c r="G205" s="10">
        <v>1.4071462613599999</v>
      </c>
      <c r="H205" s="10">
        <f t="shared" si="59"/>
        <v>1.4071462613599999</v>
      </c>
      <c r="I205" s="10">
        <f t="shared" si="61"/>
        <v>9.3882629999999995E-2</v>
      </c>
      <c r="J205" s="10">
        <v>4.9745629999999999E-2</v>
      </c>
      <c r="K205" s="10">
        <v>9.3882629999999995E-2</v>
      </c>
      <c r="L205" s="10">
        <v>0</v>
      </c>
      <c r="M205" s="10">
        <v>0</v>
      </c>
      <c r="N205" s="10">
        <v>1.3574006313599998</v>
      </c>
      <c r="O205" s="10">
        <v>0</v>
      </c>
      <c r="P205" s="10">
        <v>0</v>
      </c>
      <c r="Q205" s="10">
        <v>0</v>
      </c>
      <c r="R205" s="10">
        <v>7.6485942420500858E-2</v>
      </c>
      <c r="S205" s="10">
        <f t="shared" si="60"/>
        <v>1.3132636313599999</v>
      </c>
      <c r="T205" s="10">
        <f t="shared" si="62"/>
        <v>4.4136999999999996E-2</v>
      </c>
      <c r="U205" s="11">
        <f t="shared" si="69"/>
        <v>88.725381505872974</v>
      </c>
      <c r="V205" s="12" t="s">
        <v>460</v>
      </c>
    </row>
    <row r="206" spans="1:22" ht="25.5" x14ac:dyDescent="0.25">
      <c r="A206" s="31" t="s">
        <v>39</v>
      </c>
      <c r="B206" s="16" t="s">
        <v>405</v>
      </c>
      <c r="C206" s="35" t="s">
        <v>406</v>
      </c>
      <c r="D206" s="10">
        <v>5.7128423052646392E-2</v>
      </c>
      <c r="E206" s="10">
        <v>0</v>
      </c>
      <c r="F206" s="10">
        <v>5.7128423052646392E-2</v>
      </c>
      <c r="G206" s="10">
        <v>0.98091385735999992</v>
      </c>
      <c r="H206" s="10">
        <f t="shared" si="59"/>
        <v>0.98091385735999992</v>
      </c>
      <c r="I206" s="10">
        <f t="shared" si="61"/>
        <v>0</v>
      </c>
      <c r="J206" s="10">
        <v>4.9745629999999999E-2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0.93116822735999993</v>
      </c>
      <c r="Q206" s="10">
        <v>0</v>
      </c>
      <c r="R206" s="10">
        <v>5.7128423052646392E-2</v>
      </c>
      <c r="S206" s="10">
        <f t="shared" si="60"/>
        <v>0.98091385735999992</v>
      </c>
      <c r="T206" s="10">
        <f t="shared" si="62"/>
        <v>-4.9745629999999999E-2</v>
      </c>
      <c r="U206" s="11">
        <f t="shared" si="69"/>
        <v>-100</v>
      </c>
      <c r="V206" s="16" t="s">
        <v>454</v>
      </c>
    </row>
    <row r="207" spans="1:22" ht="25.5" x14ac:dyDescent="0.25">
      <c r="A207" s="31" t="s">
        <v>39</v>
      </c>
      <c r="B207" s="16" t="s">
        <v>407</v>
      </c>
      <c r="C207" s="35" t="s">
        <v>408</v>
      </c>
      <c r="D207" s="10">
        <v>5.8763961820927996E-2</v>
      </c>
      <c r="E207" s="10">
        <v>0</v>
      </c>
      <c r="F207" s="10">
        <v>5.8763961820927996E-2</v>
      </c>
      <c r="G207" s="10">
        <v>1.0089965971999999</v>
      </c>
      <c r="H207" s="10">
        <f t="shared" si="59"/>
        <v>1.0089965971999999</v>
      </c>
      <c r="I207" s="10">
        <f t="shared" si="61"/>
        <v>0</v>
      </c>
      <c r="J207" s="10">
        <v>4.9745629999999999E-2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0.95925096719999992</v>
      </c>
      <c r="Q207" s="10">
        <v>0</v>
      </c>
      <c r="R207" s="10">
        <v>5.8763961820927996E-2</v>
      </c>
      <c r="S207" s="10">
        <f t="shared" si="60"/>
        <v>1.0089965971999999</v>
      </c>
      <c r="T207" s="10">
        <f t="shared" si="62"/>
        <v>-4.9745629999999999E-2</v>
      </c>
      <c r="U207" s="11">
        <f t="shared" si="69"/>
        <v>-100</v>
      </c>
      <c r="V207" s="16" t="s">
        <v>454</v>
      </c>
    </row>
    <row r="208" spans="1:22" ht="28.5" customHeight="1" x14ac:dyDescent="0.25">
      <c r="A208" s="31" t="s">
        <v>39</v>
      </c>
      <c r="B208" s="16" t="s">
        <v>409</v>
      </c>
      <c r="C208" s="35" t="s">
        <v>410</v>
      </c>
      <c r="D208" s="10">
        <v>4.5496913691756805E-2</v>
      </c>
      <c r="E208" s="10">
        <v>0</v>
      </c>
      <c r="F208" s="10">
        <v>4.5496913691756805E-2</v>
      </c>
      <c r="G208" s="10">
        <v>0.78119700706999995</v>
      </c>
      <c r="H208" s="10">
        <f t="shared" si="59"/>
        <v>0.78119700706999995</v>
      </c>
      <c r="I208" s="10">
        <f t="shared" si="61"/>
        <v>0.71566095000000007</v>
      </c>
      <c r="J208" s="10">
        <v>4.3029969950000004E-2</v>
      </c>
      <c r="K208" s="10">
        <v>0.71566095000000007</v>
      </c>
      <c r="L208" s="10">
        <v>0.73816703711999998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3.8168932481071559E-3</v>
      </c>
      <c r="S208" s="10">
        <f t="shared" si="60"/>
        <v>6.5536057069999876E-2</v>
      </c>
      <c r="T208" s="10">
        <f t="shared" si="62"/>
        <v>0.6726309800500001</v>
      </c>
      <c r="U208" s="11">
        <f t="shared" si="69"/>
        <v>1563.168602793784</v>
      </c>
      <c r="V208" s="12" t="s">
        <v>460</v>
      </c>
    </row>
    <row r="209" spans="1:22" ht="57.75" customHeight="1" x14ac:dyDescent="0.25">
      <c r="A209" s="31" t="s">
        <v>39</v>
      </c>
      <c r="B209" s="32" t="s">
        <v>411</v>
      </c>
      <c r="C209" s="35" t="s">
        <v>412</v>
      </c>
      <c r="D209" s="10">
        <v>0.18070628524107868</v>
      </c>
      <c r="E209" s="10">
        <v>0</v>
      </c>
      <c r="F209" s="10">
        <v>0.18070628524107868</v>
      </c>
      <c r="G209" s="10">
        <v>3.102786491089947</v>
      </c>
      <c r="H209" s="10">
        <f t="shared" si="59"/>
        <v>3.102786491089947</v>
      </c>
      <c r="I209" s="10">
        <f t="shared" si="61"/>
        <v>0</v>
      </c>
      <c r="J209" s="10">
        <v>0.14753218560000003</v>
      </c>
      <c r="K209" s="10">
        <v>0</v>
      </c>
      <c r="L209" s="10">
        <v>0.98508476849664894</v>
      </c>
      <c r="M209" s="10">
        <v>0</v>
      </c>
      <c r="N209" s="10">
        <v>0.98508476849664894</v>
      </c>
      <c r="O209" s="10">
        <v>0</v>
      </c>
      <c r="P209" s="10">
        <v>0.98508476849664894</v>
      </c>
      <c r="Q209" s="10">
        <v>0</v>
      </c>
      <c r="R209" s="10">
        <v>0.18070628524107868</v>
      </c>
      <c r="S209" s="10">
        <f t="shared" si="60"/>
        <v>3.102786491089947</v>
      </c>
      <c r="T209" s="10">
        <f t="shared" si="62"/>
        <v>-0.14753218560000003</v>
      </c>
      <c r="U209" s="11">
        <f t="shared" si="69"/>
        <v>-100</v>
      </c>
      <c r="V209" s="44" t="s">
        <v>461</v>
      </c>
    </row>
    <row r="210" spans="1:22" ht="25.5" x14ac:dyDescent="0.25">
      <c r="A210" s="31" t="s">
        <v>39</v>
      </c>
      <c r="B210" s="32" t="s">
        <v>413</v>
      </c>
      <c r="C210" s="35" t="s">
        <v>286</v>
      </c>
      <c r="D210" s="10">
        <v>8.6040629484991998E-2</v>
      </c>
      <c r="E210" s="10">
        <v>0</v>
      </c>
      <c r="F210" s="10">
        <v>8.6040629484991998E-2</v>
      </c>
      <c r="G210" s="10">
        <v>1.4773459733000005</v>
      </c>
      <c r="H210" s="10">
        <f t="shared" ref="H210:H233" si="87">J210+L210+N210+P210</f>
        <v>1.4773459733000005</v>
      </c>
      <c r="I210" s="10">
        <f t="shared" si="61"/>
        <v>0</v>
      </c>
      <c r="J210" s="10">
        <v>0.16592535530000035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1.3114206180000001</v>
      </c>
      <c r="Q210" s="10">
        <v>0</v>
      </c>
      <c r="R210" s="10">
        <v>8.6040629484991998E-2</v>
      </c>
      <c r="S210" s="10">
        <f t="shared" ref="S210:S233" si="88">G210-I210</f>
        <v>1.4773459733000005</v>
      </c>
      <c r="T210" s="10">
        <f t="shared" si="62"/>
        <v>-0.16592535530000035</v>
      </c>
      <c r="U210" s="11">
        <f t="shared" si="69"/>
        <v>-100</v>
      </c>
      <c r="V210" s="16" t="s">
        <v>454</v>
      </c>
    </row>
    <row r="211" spans="1:22" ht="25.5" x14ac:dyDescent="0.25">
      <c r="A211" s="31" t="s">
        <v>39</v>
      </c>
      <c r="B211" s="32" t="s">
        <v>132</v>
      </c>
      <c r="C211" s="47" t="s">
        <v>133</v>
      </c>
      <c r="D211" s="10">
        <v>0</v>
      </c>
      <c r="E211" s="10">
        <v>0</v>
      </c>
      <c r="F211" s="10">
        <v>0</v>
      </c>
      <c r="G211" s="10">
        <v>0</v>
      </c>
      <c r="H211" s="10">
        <f t="shared" si="87"/>
        <v>0</v>
      </c>
      <c r="I211" s="10">
        <f t="shared" ref="I211:I233" si="89">K211</f>
        <v>0.25372009000000001</v>
      </c>
      <c r="J211" s="10">
        <v>0</v>
      </c>
      <c r="K211" s="10">
        <v>0.25372009000000001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f>S211/7.97</f>
        <v>-3.1834390213299875E-2</v>
      </c>
      <c r="S211" s="10">
        <f t="shared" si="88"/>
        <v>-0.25372009000000001</v>
      </c>
      <c r="T211" s="10">
        <f t="shared" ref="T211:T233" si="90">K211-J211</f>
        <v>0.25372009000000001</v>
      </c>
      <c r="U211" s="11">
        <v>100</v>
      </c>
      <c r="V211" s="16" t="s">
        <v>456</v>
      </c>
    </row>
    <row r="212" spans="1:22" ht="25.5" x14ac:dyDescent="0.25">
      <c r="A212" s="31" t="s">
        <v>39</v>
      </c>
      <c r="B212" s="75" t="s">
        <v>414</v>
      </c>
      <c r="C212" s="47" t="s">
        <v>415</v>
      </c>
      <c r="D212" s="10">
        <v>0</v>
      </c>
      <c r="E212" s="10">
        <v>0</v>
      </c>
      <c r="F212" s="10">
        <v>0</v>
      </c>
      <c r="G212" s="10">
        <v>0</v>
      </c>
      <c r="H212" s="10">
        <f t="shared" si="87"/>
        <v>0</v>
      </c>
      <c r="I212" s="10">
        <f t="shared" si="89"/>
        <v>1.5470089699999998</v>
      </c>
      <c r="J212" s="10">
        <v>0</v>
      </c>
      <c r="K212" s="10">
        <v>1.5470089699999998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f t="shared" si="88"/>
        <v>-1.5470089699999998</v>
      </c>
      <c r="T212" s="10">
        <f t="shared" si="90"/>
        <v>1.5470089699999998</v>
      </c>
      <c r="U212" s="11">
        <v>100</v>
      </c>
      <c r="V212" s="45" t="s">
        <v>455</v>
      </c>
    </row>
    <row r="213" spans="1:22" x14ac:dyDescent="0.25">
      <c r="A213" s="31" t="s">
        <v>39</v>
      </c>
      <c r="B213" s="75" t="s">
        <v>416</v>
      </c>
      <c r="C213" s="47" t="s">
        <v>417</v>
      </c>
      <c r="D213" s="10">
        <v>0</v>
      </c>
      <c r="E213" s="10">
        <v>0</v>
      </c>
      <c r="F213" s="10">
        <v>0</v>
      </c>
      <c r="G213" s="10">
        <v>0</v>
      </c>
      <c r="H213" s="10">
        <f t="shared" si="87"/>
        <v>0</v>
      </c>
      <c r="I213" s="10">
        <f t="shared" si="89"/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f>S213</f>
        <v>0</v>
      </c>
      <c r="S213" s="10">
        <f t="shared" si="88"/>
        <v>0</v>
      </c>
      <c r="T213" s="10">
        <f t="shared" si="90"/>
        <v>0</v>
      </c>
      <c r="U213" s="11">
        <v>0</v>
      </c>
      <c r="V213" s="12" t="s">
        <v>451</v>
      </c>
    </row>
    <row r="214" spans="1:22" x14ac:dyDescent="0.25">
      <c r="A214" s="31" t="s">
        <v>39</v>
      </c>
      <c r="B214" s="75" t="s">
        <v>418</v>
      </c>
      <c r="C214" s="47" t="s">
        <v>419</v>
      </c>
      <c r="D214" s="10">
        <v>0</v>
      </c>
      <c r="E214" s="10">
        <v>0</v>
      </c>
      <c r="F214" s="10">
        <v>0</v>
      </c>
      <c r="G214" s="10">
        <v>0</v>
      </c>
      <c r="H214" s="10">
        <f t="shared" si="87"/>
        <v>0</v>
      </c>
      <c r="I214" s="10">
        <f t="shared" si="89"/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f t="shared" ref="R214:R219" si="91">S214</f>
        <v>0</v>
      </c>
      <c r="S214" s="10">
        <f t="shared" si="88"/>
        <v>0</v>
      </c>
      <c r="T214" s="10">
        <f t="shared" si="90"/>
        <v>0</v>
      </c>
      <c r="U214" s="11">
        <v>0</v>
      </c>
      <c r="V214" s="12" t="s">
        <v>451</v>
      </c>
    </row>
    <row r="215" spans="1:22" x14ac:dyDescent="0.25">
      <c r="A215" s="31" t="s">
        <v>39</v>
      </c>
      <c r="B215" s="75" t="s">
        <v>420</v>
      </c>
      <c r="C215" s="47" t="s">
        <v>421</v>
      </c>
      <c r="D215" s="10">
        <v>0</v>
      </c>
      <c r="E215" s="10">
        <v>0</v>
      </c>
      <c r="F215" s="10">
        <v>0</v>
      </c>
      <c r="G215" s="10">
        <v>0</v>
      </c>
      <c r="H215" s="10">
        <f t="shared" si="87"/>
        <v>0</v>
      </c>
      <c r="I215" s="10">
        <f t="shared" si="89"/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f t="shared" si="91"/>
        <v>0</v>
      </c>
      <c r="S215" s="10">
        <f t="shared" si="88"/>
        <v>0</v>
      </c>
      <c r="T215" s="10">
        <f t="shared" si="90"/>
        <v>0</v>
      </c>
      <c r="U215" s="11">
        <v>0</v>
      </c>
      <c r="V215" s="12" t="s">
        <v>451</v>
      </c>
    </row>
    <row r="216" spans="1:22" x14ac:dyDescent="0.25">
      <c r="A216" s="31" t="s">
        <v>39</v>
      </c>
      <c r="B216" s="75" t="s">
        <v>422</v>
      </c>
      <c r="C216" s="47" t="s">
        <v>423</v>
      </c>
      <c r="D216" s="10">
        <v>0</v>
      </c>
      <c r="E216" s="10">
        <v>0</v>
      </c>
      <c r="F216" s="10">
        <v>0</v>
      </c>
      <c r="G216" s="10">
        <v>0</v>
      </c>
      <c r="H216" s="10">
        <f t="shared" si="87"/>
        <v>0</v>
      </c>
      <c r="I216" s="10">
        <f t="shared" si="89"/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f t="shared" si="91"/>
        <v>0</v>
      </c>
      <c r="S216" s="10">
        <f t="shared" si="88"/>
        <v>0</v>
      </c>
      <c r="T216" s="10">
        <f t="shared" si="90"/>
        <v>0</v>
      </c>
      <c r="U216" s="11">
        <v>0</v>
      </c>
      <c r="V216" s="12" t="s">
        <v>451</v>
      </c>
    </row>
    <row r="217" spans="1:22" ht="26.25" x14ac:dyDescent="0.25">
      <c r="A217" s="31" t="s">
        <v>39</v>
      </c>
      <c r="B217" s="75" t="s">
        <v>424</v>
      </c>
      <c r="C217" s="47" t="s">
        <v>425</v>
      </c>
      <c r="D217" s="10">
        <v>0</v>
      </c>
      <c r="E217" s="10">
        <v>0</v>
      </c>
      <c r="F217" s="10">
        <v>0</v>
      </c>
      <c r="G217" s="10">
        <v>0</v>
      </c>
      <c r="H217" s="10">
        <f t="shared" si="87"/>
        <v>0</v>
      </c>
      <c r="I217" s="10">
        <f t="shared" si="89"/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f t="shared" si="91"/>
        <v>0</v>
      </c>
      <c r="S217" s="10">
        <f t="shared" si="88"/>
        <v>0</v>
      </c>
      <c r="T217" s="10">
        <f t="shared" si="90"/>
        <v>0</v>
      </c>
      <c r="U217" s="11">
        <v>0</v>
      </c>
      <c r="V217" s="12" t="s">
        <v>451</v>
      </c>
    </row>
    <row r="218" spans="1:22" x14ac:dyDescent="0.25">
      <c r="A218" s="31" t="s">
        <v>39</v>
      </c>
      <c r="B218" s="75" t="s">
        <v>426</v>
      </c>
      <c r="C218" s="47" t="s">
        <v>427</v>
      </c>
      <c r="D218" s="10">
        <v>0</v>
      </c>
      <c r="E218" s="10">
        <v>0</v>
      </c>
      <c r="F218" s="10">
        <v>0</v>
      </c>
      <c r="G218" s="10">
        <v>0</v>
      </c>
      <c r="H218" s="10">
        <f t="shared" si="87"/>
        <v>0</v>
      </c>
      <c r="I218" s="10">
        <f t="shared" si="89"/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f t="shared" si="91"/>
        <v>0</v>
      </c>
      <c r="S218" s="10">
        <f t="shared" si="88"/>
        <v>0</v>
      </c>
      <c r="T218" s="10">
        <f t="shared" si="90"/>
        <v>0</v>
      </c>
      <c r="U218" s="11">
        <v>0</v>
      </c>
      <c r="V218" s="12" t="s">
        <v>451</v>
      </c>
    </row>
    <row r="219" spans="1:22" x14ac:dyDescent="0.25">
      <c r="A219" s="31" t="s">
        <v>39</v>
      </c>
      <c r="B219" s="75" t="s">
        <v>428</v>
      </c>
      <c r="C219" s="47" t="s">
        <v>429</v>
      </c>
      <c r="D219" s="10">
        <v>0</v>
      </c>
      <c r="E219" s="10">
        <v>0</v>
      </c>
      <c r="F219" s="10">
        <v>0</v>
      </c>
      <c r="G219" s="10">
        <v>0</v>
      </c>
      <c r="H219" s="10">
        <f t="shared" si="87"/>
        <v>0</v>
      </c>
      <c r="I219" s="10">
        <f t="shared" si="89"/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f t="shared" si="91"/>
        <v>0</v>
      </c>
      <c r="S219" s="10">
        <f t="shared" si="88"/>
        <v>0</v>
      </c>
      <c r="T219" s="10">
        <f t="shared" si="90"/>
        <v>0</v>
      </c>
      <c r="U219" s="11">
        <v>0</v>
      </c>
      <c r="V219" s="12" t="s">
        <v>451</v>
      </c>
    </row>
    <row r="220" spans="1:22" ht="25.5" x14ac:dyDescent="0.25">
      <c r="A220" s="31" t="s">
        <v>39</v>
      </c>
      <c r="B220" s="75" t="s">
        <v>430</v>
      </c>
      <c r="C220" s="47" t="s">
        <v>431</v>
      </c>
      <c r="D220" s="10">
        <v>0</v>
      </c>
      <c r="E220" s="10">
        <v>0</v>
      </c>
      <c r="F220" s="10">
        <v>0</v>
      </c>
      <c r="G220" s="10">
        <v>0</v>
      </c>
      <c r="H220" s="10">
        <f t="shared" si="87"/>
        <v>0</v>
      </c>
      <c r="I220" s="10">
        <f t="shared" si="89"/>
        <v>1.8417148999999995</v>
      </c>
      <c r="J220" s="10">
        <v>0</v>
      </c>
      <c r="K220" s="10">
        <v>1.8417148999999995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f>S220/6.91</f>
        <v>-0.2665289290882778</v>
      </c>
      <c r="S220" s="10">
        <f t="shared" si="88"/>
        <v>-1.8417148999999995</v>
      </c>
      <c r="T220" s="10">
        <f t="shared" si="90"/>
        <v>1.8417148999999995</v>
      </c>
      <c r="U220" s="11">
        <v>100</v>
      </c>
      <c r="V220" s="45" t="s">
        <v>462</v>
      </c>
    </row>
    <row r="221" spans="1:22" ht="26.25" x14ac:dyDescent="0.25">
      <c r="A221" s="31" t="s">
        <v>39</v>
      </c>
      <c r="B221" s="75" t="s">
        <v>432</v>
      </c>
      <c r="C221" s="47" t="s">
        <v>433</v>
      </c>
      <c r="D221" s="10">
        <v>0</v>
      </c>
      <c r="E221" s="10">
        <v>0</v>
      </c>
      <c r="F221" s="10">
        <v>0</v>
      </c>
      <c r="G221" s="10">
        <v>0</v>
      </c>
      <c r="H221" s="10">
        <f t="shared" si="87"/>
        <v>0</v>
      </c>
      <c r="I221" s="10">
        <f t="shared" si="89"/>
        <v>0.53886733999999992</v>
      </c>
      <c r="J221" s="10">
        <v>0</v>
      </c>
      <c r="K221" s="10">
        <v>0.53886733999999992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f>S221/6.91</f>
        <v>-7.7983696092619376E-2</v>
      </c>
      <c r="S221" s="10">
        <f t="shared" si="88"/>
        <v>-0.53886733999999992</v>
      </c>
      <c r="T221" s="10">
        <f t="shared" si="90"/>
        <v>0.53886733999999992</v>
      </c>
      <c r="U221" s="11">
        <v>100</v>
      </c>
      <c r="V221" s="45" t="s">
        <v>462</v>
      </c>
    </row>
    <row r="222" spans="1:22" ht="25.5" x14ac:dyDescent="0.25">
      <c r="A222" s="31" t="s">
        <v>39</v>
      </c>
      <c r="B222" s="75" t="s">
        <v>434</v>
      </c>
      <c r="C222" s="47" t="s">
        <v>435</v>
      </c>
      <c r="D222" s="10">
        <v>0</v>
      </c>
      <c r="E222" s="10">
        <v>0</v>
      </c>
      <c r="F222" s="10">
        <v>0</v>
      </c>
      <c r="G222" s="10">
        <v>0</v>
      </c>
      <c r="H222" s="10">
        <f t="shared" si="87"/>
        <v>0</v>
      </c>
      <c r="I222" s="10">
        <f t="shared" si="89"/>
        <v>0.31761309999999998</v>
      </c>
      <c r="J222" s="10">
        <v>0</v>
      </c>
      <c r="K222" s="10">
        <v>0.31761309999999998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f>S222/6.91</f>
        <v>-4.5964269175108534E-2</v>
      </c>
      <c r="S222" s="10">
        <f t="shared" si="88"/>
        <v>-0.31761309999999998</v>
      </c>
      <c r="T222" s="10">
        <f t="shared" si="90"/>
        <v>0.31761309999999998</v>
      </c>
      <c r="U222" s="11">
        <v>100</v>
      </c>
      <c r="V222" s="45" t="s">
        <v>462</v>
      </c>
    </row>
    <row r="223" spans="1:22" x14ac:dyDescent="0.25">
      <c r="A223" s="74" t="s">
        <v>39</v>
      </c>
      <c r="B223" s="75" t="s">
        <v>436</v>
      </c>
      <c r="C223" s="47" t="s">
        <v>437</v>
      </c>
      <c r="D223" s="10">
        <v>0</v>
      </c>
      <c r="E223" s="10">
        <v>0</v>
      </c>
      <c r="F223" s="10">
        <v>0</v>
      </c>
      <c r="G223" s="10">
        <v>0</v>
      </c>
      <c r="H223" s="10">
        <f t="shared" si="87"/>
        <v>0</v>
      </c>
      <c r="I223" s="10">
        <f t="shared" si="89"/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f t="shared" si="88"/>
        <v>0</v>
      </c>
      <c r="T223" s="10">
        <f t="shared" si="90"/>
        <v>0</v>
      </c>
      <c r="U223" s="11">
        <v>0</v>
      </c>
      <c r="V223" s="12" t="s">
        <v>451</v>
      </c>
    </row>
    <row r="224" spans="1:22" ht="26.25" x14ac:dyDescent="0.25">
      <c r="A224" s="74" t="s">
        <v>39</v>
      </c>
      <c r="B224" s="75" t="s">
        <v>438</v>
      </c>
      <c r="C224" s="47" t="s">
        <v>439</v>
      </c>
      <c r="D224" s="10">
        <v>0</v>
      </c>
      <c r="E224" s="10">
        <v>0</v>
      </c>
      <c r="F224" s="10">
        <v>0</v>
      </c>
      <c r="G224" s="10">
        <v>0</v>
      </c>
      <c r="H224" s="10">
        <f t="shared" si="87"/>
        <v>0</v>
      </c>
      <c r="I224" s="10">
        <f t="shared" si="89"/>
        <v>1.1183835600000001</v>
      </c>
      <c r="J224" s="10">
        <v>0</v>
      </c>
      <c r="K224" s="10">
        <v>1.1183835600000001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f>S224/6.91</f>
        <v>-0.16185000868306801</v>
      </c>
      <c r="S224" s="10">
        <f t="shared" si="88"/>
        <v>-1.1183835600000001</v>
      </c>
      <c r="T224" s="10">
        <f t="shared" si="90"/>
        <v>1.1183835600000001</v>
      </c>
      <c r="U224" s="11">
        <v>100</v>
      </c>
      <c r="V224" s="45" t="s">
        <v>462</v>
      </c>
    </row>
    <row r="225" spans="1:22" x14ac:dyDescent="0.25">
      <c r="A225" s="74" t="s">
        <v>39</v>
      </c>
      <c r="B225" s="75" t="s">
        <v>440</v>
      </c>
      <c r="C225" s="47" t="s">
        <v>441</v>
      </c>
      <c r="D225" s="10">
        <v>0</v>
      </c>
      <c r="E225" s="10">
        <v>0</v>
      </c>
      <c r="F225" s="10">
        <v>0</v>
      </c>
      <c r="G225" s="10">
        <v>0</v>
      </c>
      <c r="H225" s="10">
        <f t="shared" si="87"/>
        <v>0</v>
      </c>
      <c r="I225" s="10">
        <f t="shared" si="89"/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f t="shared" si="88"/>
        <v>0</v>
      </c>
      <c r="T225" s="10">
        <f t="shared" si="90"/>
        <v>0</v>
      </c>
      <c r="U225" s="11">
        <v>0</v>
      </c>
      <c r="V225" s="12" t="s">
        <v>451</v>
      </c>
    </row>
    <row r="226" spans="1:22" ht="26.25" x14ac:dyDescent="0.25">
      <c r="A226" s="74" t="s">
        <v>39</v>
      </c>
      <c r="B226" s="75" t="s">
        <v>442</v>
      </c>
      <c r="C226" s="47" t="s">
        <v>443</v>
      </c>
      <c r="D226" s="10">
        <v>0</v>
      </c>
      <c r="E226" s="10">
        <v>0</v>
      </c>
      <c r="F226" s="10">
        <v>0</v>
      </c>
      <c r="G226" s="10">
        <v>0</v>
      </c>
      <c r="H226" s="10">
        <f t="shared" si="87"/>
        <v>0</v>
      </c>
      <c r="I226" s="10">
        <f t="shared" si="89"/>
        <v>8.3329840000000002E-2</v>
      </c>
      <c r="J226" s="10">
        <v>0</v>
      </c>
      <c r="K226" s="10">
        <v>8.3329840000000002E-2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f>S226/6.91</f>
        <v>-1.2059311143270622E-2</v>
      </c>
      <c r="S226" s="10">
        <f t="shared" si="88"/>
        <v>-8.3329840000000002E-2</v>
      </c>
      <c r="T226" s="10">
        <f t="shared" si="90"/>
        <v>8.3329840000000002E-2</v>
      </c>
      <c r="U226" s="11">
        <v>100</v>
      </c>
      <c r="V226" s="45" t="s">
        <v>462</v>
      </c>
    </row>
    <row r="227" spans="1:22" ht="25.5" x14ac:dyDescent="0.25">
      <c r="A227" s="74" t="s">
        <v>39</v>
      </c>
      <c r="B227" s="75" t="s">
        <v>130</v>
      </c>
      <c r="C227" s="47" t="s">
        <v>131</v>
      </c>
      <c r="D227" s="10">
        <v>0</v>
      </c>
      <c r="E227" s="10">
        <v>0</v>
      </c>
      <c r="F227" s="10">
        <v>0</v>
      </c>
      <c r="G227" s="10">
        <v>0</v>
      </c>
      <c r="H227" s="10">
        <f t="shared" si="87"/>
        <v>0</v>
      </c>
      <c r="I227" s="10">
        <f t="shared" si="89"/>
        <v>0.23897837</v>
      </c>
      <c r="J227" s="10">
        <v>0</v>
      </c>
      <c r="K227" s="10">
        <v>0.23897837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f>S227/7.97</f>
        <v>-2.9984739021329986E-2</v>
      </c>
      <c r="S227" s="10">
        <f t="shared" si="88"/>
        <v>-0.23897837</v>
      </c>
      <c r="T227" s="10">
        <f t="shared" si="90"/>
        <v>0.23897837</v>
      </c>
      <c r="U227" s="11">
        <v>100</v>
      </c>
      <c r="V227" s="16" t="s">
        <v>456</v>
      </c>
    </row>
    <row r="228" spans="1:22" s="3" customFormat="1" ht="25.5" x14ac:dyDescent="0.25">
      <c r="A228" s="20" t="s">
        <v>40</v>
      </c>
      <c r="B228" s="21" t="s">
        <v>134</v>
      </c>
      <c r="C228" s="22" t="s">
        <v>51</v>
      </c>
      <c r="D228" s="8">
        <v>0</v>
      </c>
      <c r="E228" s="8">
        <v>0</v>
      </c>
      <c r="F228" s="8">
        <v>0</v>
      </c>
      <c r="G228" s="8">
        <v>0</v>
      </c>
      <c r="H228" s="8">
        <f t="shared" si="87"/>
        <v>0</v>
      </c>
      <c r="I228" s="8">
        <f t="shared" si="89"/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f t="shared" si="88"/>
        <v>0</v>
      </c>
      <c r="T228" s="8">
        <f t="shared" si="90"/>
        <v>0</v>
      </c>
      <c r="U228" s="9">
        <v>0</v>
      </c>
      <c r="V228" s="15" t="s">
        <v>451</v>
      </c>
    </row>
    <row r="229" spans="1:22" s="3" customFormat="1" x14ac:dyDescent="0.25">
      <c r="A229" s="20" t="s">
        <v>41</v>
      </c>
      <c r="B229" s="21" t="s">
        <v>135</v>
      </c>
      <c r="C229" s="22" t="s">
        <v>51</v>
      </c>
      <c r="D229" s="8">
        <f t="shared" ref="D229:F229" si="92">SUM(D230:D233)</f>
        <v>1.9981330462911997</v>
      </c>
      <c r="E229" s="8">
        <v>0</v>
      </c>
      <c r="F229" s="8">
        <f t="shared" si="92"/>
        <v>1.9981330462911997</v>
      </c>
      <c r="G229" s="8">
        <v>34.308603130000002</v>
      </c>
      <c r="H229" s="8">
        <f t="shared" si="87"/>
        <v>34.308603130000002</v>
      </c>
      <c r="I229" s="8">
        <f t="shared" si="89"/>
        <v>1.52962917</v>
      </c>
      <c r="J229" s="8">
        <f t="shared" ref="J229" si="93">SUM(J230:J233)</f>
        <v>0</v>
      </c>
      <c r="K229" s="8">
        <v>1.52962917</v>
      </c>
      <c r="L229" s="8">
        <f t="shared" ref="L229" si="94">SUM(L230:L233)</f>
        <v>8.8079758000000012</v>
      </c>
      <c r="M229" s="8">
        <v>0</v>
      </c>
      <c r="N229" s="8">
        <f t="shared" ref="N229" si="95">SUM(N230:N233)</f>
        <v>25.50062733</v>
      </c>
      <c r="O229" s="8">
        <v>0</v>
      </c>
      <c r="P229" s="8">
        <f t="shared" ref="P229" si="96">SUM(P230:P233)</f>
        <v>0</v>
      </c>
      <c r="Q229" s="8">
        <v>0</v>
      </c>
      <c r="R229" s="8">
        <f t="shared" ref="R229" si="97">SUM(R230:R233)</f>
        <v>1.9981330462911997</v>
      </c>
      <c r="S229" s="8">
        <f t="shared" si="88"/>
        <v>32.778973960000002</v>
      </c>
      <c r="T229" s="8">
        <f t="shared" si="90"/>
        <v>1.52962917</v>
      </c>
      <c r="U229" s="9">
        <v>100</v>
      </c>
      <c r="V229" s="15" t="s">
        <v>451</v>
      </c>
    </row>
    <row r="230" spans="1:22" ht="165.75" x14ac:dyDescent="0.25">
      <c r="A230" s="31" t="s">
        <v>41</v>
      </c>
      <c r="B230" s="24" t="s">
        <v>444</v>
      </c>
      <c r="C230" s="35" t="s">
        <v>445</v>
      </c>
      <c r="D230" s="10">
        <v>0.42424946636799993</v>
      </c>
      <c r="E230" s="10">
        <v>0</v>
      </c>
      <c r="F230" s="10">
        <v>0.42424946636799993</v>
      </c>
      <c r="G230" s="10">
        <v>7.2845032000000005</v>
      </c>
      <c r="H230" s="10">
        <f t="shared" si="87"/>
        <v>7.2845032000000005</v>
      </c>
      <c r="I230" s="10">
        <f t="shared" si="89"/>
        <v>0</v>
      </c>
      <c r="J230" s="10">
        <v>0</v>
      </c>
      <c r="K230" s="10">
        <v>0</v>
      </c>
      <c r="L230" s="10">
        <v>7.1184232000000005</v>
      </c>
      <c r="M230" s="10">
        <v>0</v>
      </c>
      <c r="N230" s="10">
        <v>0.16608000000000001</v>
      </c>
      <c r="O230" s="10">
        <v>0</v>
      </c>
      <c r="P230" s="10">
        <v>0</v>
      </c>
      <c r="Q230" s="10">
        <v>0</v>
      </c>
      <c r="R230" s="10">
        <v>0.42424946636799993</v>
      </c>
      <c r="S230" s="10">
        <f t="shared" si="88"/>
        <v>7.2845032000000005</v>
      </c>
      <c r="T230" s="10">
        <f t="shared" si="90"/>
        <v>0</v>
      </c>
      <c r="U230" s="11">
        <v>0</v>
      </c>
      <c r="V230" s="12" t="s">
        <v>451</v>
      </c>
    </row>
    <row r="231" spans="1:22" ht="51" x14ac:dyDescent="0.25">
      <c r="A231" s="31" t="s">
        <v>41</v>
      </c>
      <c r="B231" s="24" t="s">
        <v>446</v>
      </c>
      <c r="C231" s="35" t="s">
        <v>447</v>
      </c>
      <c r="D231" s="10">
        <v>1.5738835799231998</v>
      </c>
      <c r="E231" s="10">
        <v>0</v>
      </c>
      <c r="F231" s="10">
        <v>1.5738835799231998</v>
      </c>
      <c r="G231" s="10">
        <v>27.024099929999998</v>
      </c>
      <c r="H231" s="10">
        <f t="shared" si="87"/>
        <v>27.024099929999998</v>
      </c>
      <c r="I231" s="10">
        <f t="shared" si="89"/>
        <v>0</v>
      </c>
      <c r="J231" s="10">
        <v>0</v>
      </c>
      <c r="K231" s="10">
        <v>0</v>
      </c>
      <c r="L231" s="10">
        <v>1.6895526000000003</v>
      </c>
      <c r="M231" s="10">
        <v>0</v>
      </c>
      <c r="N231" s="10">
        <v>25.334547329999999</v>
      </c>
      <c r="O231" s="10">
        <v>0</v>
      </c>
      <c r="P231" s="10">
        <v>0</v>
      </c>
      <c r="Q231" s="10">
        <v>0</v>
      </c>
      <c r="R231" s="10">
        <v>1.5738835799231998</v>
      </c>
      <c r="S231" s="10">
        <f t="shared" si="88"/>
        <v>27.024099929999998</v>
      </c>
      <c r="T231" s="10">
        <f t="shared" si="90"/>
        <v>0</v>
      </c>
      <c r="U231" s="11">
        <v>0</v>
      </c>
      <c r="V231" s="12" t="s">
        <v>451</v>
      </c>
    </row>
    <row r="232" spans="1:22" ht="90" x14ac:dyDescent="0.25">
      <c r="A232" s="76" t="s">
        <v>41</v>
      </c>
      <c r="B232" s="77" t="s">
        <v>148</v>
      </c>
      <c r="C232" s="48" t="s">
        <v>136</v>
      </c>
      <c r="D232" s="10">
        <v>0</v>
      </c>
      <c r="E232" s="10">
        <v>0</v>
      </c>
      <c r="F232" s="10">
        <v>0</v>
      </c>
      <c r="G232" s="10">
        <v>0</v>
      </c>
      <c r="H232" s="10">
        <f t="shared" si="87"/>
        <v>0</v>
      </c>
      <c r="I232" s="10">
        <f t="shared" si="89"/>
        <v>1.4800166699999999</v>
      </c>
      <c r="J232" s="10">
        <v>0</v>
      </c>
      <c r="K232" s="10">
        <v>1.4800166699999999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f t="shared" si="88"/>
        <v>-1.4800166699999999</v>
      </c>
      <c r="T232" s="10">
        <f t="shared" si="90"/>
        <v>1.4800166699999999</v>
      </c>
      <c r="U232" s="11">
        <v>100</v>
      </c>
      <c r="V232" s="45" t="s">
        <v>457</v>
      </c>
    </row>
    <row r="233" spans="1:22" ht="26.25" x14ac:dyDescent="0.25">
      <c r="A233" s="31" t="s">
        <v>41</v>
      </c>
      <c r="B233" s="75" t="s">
        <v>448</v>
      </c>
      <c r="C233" s="47" t="s">
        <v>449</v>
      </c>
      <c r="D233" s="10">
        <v>0</v>
      </c>
      <c r="E233" s="10">
        <v>0</v>
      </c>
      <c r="F233" s="10">
        <v>0</v>
      </c>
      <c r="G233" s="10">
        <v>0</v>
      </c>
      <c r="H233" s="10">
        <f t="shared" si="87"/>
        <v>0</v>
      </c>
      <c r="I233" s="10">
        <f t="shared" si="89"/>
        <v>4.9612499999999997E-2</v>
      </c>
      <c r="J233" s="10">
        <v>0</v>
      </c>
      <c r="K233" s="10">
        <v>4.9612499999999997E-2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f t="shared" si="88"/>
        <v>-4.9612499999999997E-2</v>
      </c>
      <c r="T233" s="10">
        <f t="shared" si="90"/>
        <v>4.9612499999999997E-2</v>
      </c>
      <c r="U233" s="11">
        <v>100</v>
      </c>
      <c r="V233" s="12" t="s">
        <v>458</v>
      </c>
    </row>
    <row r="234" spans="1:22" x14ac:dyDescent="0.25">
      <c r="D234" s="5"/>
    </row>
    <row r="719" spans="3:3" x14ac:dyDescent="0.25">
      <c r="C719" s="4" t="s">
        <v>450</v>
      </c>
    </row>
  </sheetData>
  <mergeCells count="29">
    <mergeCell ref="V30:V83"/>
    <mergeCell ref="V99:V110"/>
    <mergeCell ref="T13:U15"/>
    <mergeCell ref="V13:V16"/>
    <mergeCell ref="F14:F16"/>
    <mergeCell ref="G14:G16"/>
    <mergeCell ref="H14:I15"/>
    <mergeCell ref="J14:K15"/>
    <mergeCell ref="L14:M15"/>
    <mergeCell ref="H13:Q13"/>
    <mergeCell ref="R13:S13"/>
    <mergeCell ref="N14:O15"/>
    <mergeCell ref="F13:G13"/>
    <mergeCell ref="P14:Q15"/>
    <mergeCell ref="R14:R16"/>
    <mergeCell ref="S14:S16"/>
    <mergeCell ref="A13:A16"/>
    <mergeCell ref="B13:B16"/>
    <mergeCell ref="C13:C16"/>
    <mergeCell ref="D13:D16"/>
    <mergeCell ref="E13:E16"/>
    <mergeCell ref="A10:T10"/>
    <mergeCell ref="A11:T11"/>
    <mergeCell ref="A12:V12"/>
    <mergeCell ref="A4:V4"/>
    <mergeCell ref="A5:V5"/>
    <mergeCell ref="A7:V7"/>
    <mergeCell ref="A8:V8"/>
    <mergeCell ref="A9:V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50" orientation="portrait" r:id="rId1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 </vt:lpstr>
      <vt:lpstr>'12квОсв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2019-12-11T12:17:37Z</cp:lastPrinted>
  <dcterms:created xsi:type="dcterms:W3CDTF">2009-07-27T10:10:26Z</dcterms:created>
  <dcterms:modified xsi:type="dcterms:W3CDTF">2020-05-14T11:08:08Z</dcterms:modified>
</cp:coreProperties>
</file>