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0575" yWindow="0" windowWidth="18015" windowHeight="13875" tabRatio="796"/>
  </bookViews>
  <sheets>
    <sheet name="10квФ " sheetId="11" r:id="rId1"/>
  </sheets>
  <definedNames>
    <definedName name="_xlnm._FilterDatabase" localSheetId="0" hidden="1">'10квФ '!$A$16:$BR$232</definedName>
    <definedName name="Z_500C2F4F_1743_499A_A051_20565DBF52B2_.wvu.PrintArea" localSheetId="0" hidden="1">'10квФ '!$A$1:$T$16</definedName>
    <definedName name="_xlnm.Print_Area" localSheetId="0">'10квФ '!$A$1:$T$16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J172" i="11" l="1"/>
  <c r="S172" i="11" s="1"/>
  <c r="J107" i="11"/>
  <c r="S30" i="11"/>
  <c r="S98" i="11"/>
  <c r="S99" i="11"/>
  <c r="S100" i="11"/>
  <c r="S113" i="11"/>
  <c r="S114" i="11"/>
  <c r="S124" i="11"/>
  <c r="S140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71" i="11"/>
  <c r="S199" i="11"/>
  <c r="S200" i="11"/>
  <c r="S203" i="11"/>
  <c r="S204" i="11"/>
  <c r="S205" i="11"/>
  <c r="S206" i="11"/>
  <c r="S207" i="11"/>
  <c r="S208" i="11"/>
  <c r="S209" i="11"/>
  <c r="I170" i="11"/>
  <c r="S170" i="11" s="1"/>
  <c r="I228" i="11"/>
  <c r="I23" i="11" s="1"/>
  <c r="I196" i="11"/>
  <c r="I21" i="11" s="1"/>
  <c r="I190" i="11"/>
  <c r="I188" i="11" s="1"/>
  <c r="I151" i="11"/>
  <c r="I150" i="11" s="1"/>
  <c r="I123" i="11"/>
  <c r="I112" i="11"/>
  <c r="I111" i="11" l="1"/>
  <c r="I110" i="11" s="1"/>
  <c r="I19" i="11" s="1"/>
  <c r="R20" i="11" l="1"/>
  <c r="R22" i="11"/>
  <c r="R24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6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3" i="11"/>
  <c r="R114" i="11"/>
  <c r="R115" i="11"/>
  <c r="R116" i="11"/>
  <c r="R117" i="11"/>
  <c r="R118" i="11"/>
  <c r="R119" i="11"/>
  <c r="R120" i="11"/>
  <c r="R121" i="11"/>
  <c r="R122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9" i="11"/>
  <c r="R191" i="11"/>
  <c r="R192" i="11"/>
  <c r="R193" i="11"/>
  <c r="R194" i="11"/>
  <c r="R195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9" i="11"/>
  <c r="R230" i="11"/>
  <c r="R231" i="11"/>
  <c r="R232" i="11"/>
  <c r="J28" i="11"/>
  <c r="S28" i="11" s="1"/>
  <c r="J27" i="11"/>
  <c r="S27" i="11" s="1"/>
  <c r="R28" i="11" l="1"/>
  <c r="R27" i="11"/>
  <c r="H231" i="11"/>
  <c r="Q231" i="11" s="1"/>
  <c r="H232" i="11"/>
  <c r="Q232" i="11" s="1"/>
  <c r="G231" i="11"/>
  <c r="G232" i="11"/>
  <c r="H210" i="11"/>
  <c r="Q210" i="11" s="1"/>
  <c r="H211" i="11"/>
  <c r="Q211" i="11" s="1"/>
  <c r="H212" i="11"/>
  <c r="Q212" i="11" s="1"/>
  <c r="H213" i="11"/>
  <c r="Q213" i="11" s="1"/>
  <c r="H214" i="11"/>
  <c r="Q214" i="11" s="1"/>
  <c r="H215" i="11"/>
  <c r="Q215" i="11" s="1"/>
  <c r="H216" i="11"/>
  <c r="Q216" i="11" s="1"/>
  <c r="H217" i="11"/>
  <c r="Q217" i="11" s="1"/>
  <c r="H218" i="11"/>
  <c r="Q218" i="11" s="1"/>
  <c r="H219" i="11"/>
  <c r="Q219" i="11" s="1"/>
  <c r="H220" i="11"/>
  <c r="Q220" i="11" s="1"/>
  <c r="H221" i="11"/>
  <c r="Q221" i="11" s="1"/>
  <c r="H222" i="11"/>
  <c r="Q222" i="11" s="1"/>
  <c r="H223" i="11"/>
  <c r="Q223" i="11" s="1"/>
  <c r="H224" i="11"/>
  <c r="Q224" i="11" s="1"/>
  <c r="H225" i="11"/>
  <c r="Q225" i="11" s="1"/>
  <c r="H226" i="11"/>
  <c r="Q226" i="11" s="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H173" i="11"/>
  <c r="Q173" i="11" s="1"/>
  <c r="H174" i="11"/>
  <c r="Q174" i="11" s="1"/>
  <c r="H175" i="11"/>
  <c r="Q175" i="11" s="1"/>
  <c r="H176" i="11"/>
  <c r="Q176" i="11" s="1"/>
  <c r="H177" i="11"/>
  <c r="Q177" i="11" s="1"/>
  <c r="G173" i="11"/>
  <c r="G174" i="11"/>
  <c r="G175" i="11"/>
  <c r="G176" i="11"/>
  <c r="G177" i="11"/>
  <c r="H101" i="11"/>
  <c r="Q101" i="11" s="1"/>
  <c r="H102" i="11"/>
  <c r="Q102" i="11" s="1"/>
  <c r="H103" i="11"/>
  <c r="Q103" i="11" s="1"/>
  <c r="H104" i="11"/>
  <c r="Q104" i="11" s="1"/>
  <c r="H105" i="11"/>
  <c r="Q105" i="11" s="1"/>
  <c r="H106" i="11"/>
  <c r="Q106" i="11" s="1"/>
  <c r="H107" i="11"/>
  <c r="Q107" i="11" s="1"/>
  <c r="H108" i="11"/>
  <c r="Q108" i="11" s="1"/>
  <c r="H109" i="11"/>
  <c r="Q109" i="11" s="1"/>
  <c r="G101" i="11"/>
  <c r="G102" i="11"/>
  <c r="G103" i="11"/>
  <c r="G104" i="11"/>
  <c r="G105" i="11"/>
  <c r="G106" i="11"/>
  <c r="G107" i="11"/>
  <c r="G108" i="11"/>
  <c r="G109" i="11"/>
  <c r="H75" i="11"/>
  <c r="Q75" i="11" s="1"/>
  <c r="H76" i="11"/>
  <c r="Q76" i="11" s="1"/>
  <c r="H77" i="11"/>
  <c r="Q77" i="11" s="1"/>
  <c r="H78" i="11"/>
  <c r="Q78" i="11" s="1"/>
  <c r="H79" i="11"/>
  <c r="Q79" i="11" s="1"/>
  <c r="H80" i="11"/>
  <c r="Q80" i="11" s="1"/>
  <c r="H81" i="11"/>
  <c r="Q81" i="11" s="1"/>
  <c r="H82" i="11"/>
  <c r="Q82" i="11" s="1"/>
  <c r="G75" i="11"/>
  <c r="G76" i="11"/>
  <c r="G77" i="11"/>
  <c r="G78" i="11"/>
  <c r="G79" i="11"/>
  <c r="G80" i="11"/>
  <c r="G81" i="11"/>
  <c r="G82" i="11"/>
  <c r="H192" i="11"/>
  <c r="Q192" i="11" s="1"/>
  <c r="G192" i="11"/>
  <c r="J190" i="11"/>
  <c r="R190" i="11" s="1"/>
  <c r="J151" i="11"/>
  <c r="S151" i="11" s="1"/>
  <c r="J196" i="11"/>
  <c r="S196" i="11" s="1"/>
  <c r="M228" i="11"/>
  <c r="N228" i="11"/>
  <c r="O228" i="11"/>
  <c r="P228" i="11"/>
  <c r="J228" i="11"/>
  <c r="R228" i="11" s="1"/>
  <c r="K228" i="11"/>
  <c r="L228" i="11"/>
  <c r="R196" i="11" l="1"/>
  <c r="R151" i="11"/>
  <c r="J29" i="11"/>
  <c r="S29" i="11" s="1"/>
  <c r="R29" i="11" l="1"/>
  <c r="J97" i="11"/>
  <c r="K97" i="11"/>
  <c r="L97" i="11"/>
  <c r="L95" i="11" s="1"/>
  <c r="M97" i="11"/>
  <c r="N97" i="11"/>
  <c r="O97" i="11"/>
  <c r="P97" i="11"/>
  <c r="P95" i="11" s="1"/>
  <c r="I97" i="11"/>
  <c r="J188" i="11"/>
  <c r="R188" i="11" s="1"/>
  <c r="P23" i="11"/>
  <c r="P196" i="11"/>
  <c r="P21" i="11" s="1"/>
  <c r="P190" i="11"/>
  <c r="P188" i="11" s="1"/>
  <c r="P151" i="11"/>
  <c r="P150" i="11" s="1"/>
  <c r="P123" i="11"/>
  <c r="P112" i="11"/>
  <c r="P26" i="11"/>
  <c r="P25" i="11" s="1"/>
  <c r="P18" i="11" s="1"/>
  <c r="L196" i="11"/>
  <c r="L21" i="11" s="1"/>
  <c r="L190" i="11"/>
  <c r="L188" i="11" s="1"/>
  <c r="L151" i="11"/>
  <c r="L150" i="11" s="1"/>
  <c r="L123" i="11"/>
  <c r="L112" i="11"/>
  <c r="L26" i="11"/>
  <c r="L25" i="11" s="1"/>
  <c r="L18" i="11" s="1"/>
  <c r="L23" i="11"/>
  <c r="S97" i="11" l="1"/>
  <c r="R97" i="11"/>
  <c r="P111" i="11"/>
  <c r="P110" i="11" s="1"/>
  <c r="P19" i="11" s="1"/>
  <c r="L111" i="11"/>
  <c r="L110" i="11" s="1"/>
  <c r="L19" i="11" s="1"/>
  <c r="J23" i="11"/>
  <c r="K23" i="11"/>
  <c r="M23" i="11"/>
  <c r="N23" i="11"/>
  <c r="O23" i="11"/>
  <c r="J21" i="11"/>
  <c r="S21" i="11" s="1"/>
  <c r="K196" i="11"/>
  <c r="K21" i="11" s="1"/>
  <c r="M196" i="11"/>
  <c r="M21" i="11" s="1"/>
  <c r="N196" i="11"/>
  <c r="N21" i="11" s="1"/>
  <c r="O196" i="11"/>
  <c r="O21" i="11" s="1"/>
  <c r="K190" i="11"/>
  <c r="K188" i="11" s="1"/>
  <c r="M190" i="11"/>
  <c r="M188" i="11" s="1"/>
  <c r="N190" i="11"/>
  <c r="N188" i="11" s="1"/>
  <c r="O190" i="11"/>
  <c r="O188" i="11" s="1"/>
  <c r="J150" i="11"/>
  <c r="S150" i="11" s="1"/>
  <c r="K151" i="11"/>
  <c r="K150" i="11" s="1"/>
  <c r="M151" i="11"/>
  <c r="M150" i="11" s="1"/>
  <c r="N151" i="11"/>
  <c r="N150" i="11" s="1"/>
  <c r="O151" i="11"/>
  <c r="O150" i="11" s="1"/>
  <c r="J123" i="11"/>
  <c r="S123" i="11" s="1"/>
  <c r="K123" i="11"/>
  <c r="M123" i="11"/>
  <c r="N123" i="11"/>
  <c r="O123" i="11"/>
  <c r="J112" i="11"/>
  <c r="S112" i="11" s="1"/>
  <c r="K112" i="11"/>
  <c r="M112" i="11"/>
  <c r="N112" i="11"/>
  <c r="O112" i="11"/>
  <c r="J95" i="11"/>
  <c r="K95" i="11"/>
  <c r="M95" i="11"/>
  <c r="N95" i="11"/>
  <c r="O95" i="11"/>
  <c r="I95" i="11"/>
  <c r="J26" i="11"/>
  <c r="K26" i="11"/>
  <c r="N26" i="11"/>
  <c r="N25" i="11" s="1"/>
  <c r="N18" i="11" s="1"/>
  <c r="O26" i="11"/>
  <c r="O25" i="11" s="1"/>
  <c r="O18" i="11" s="1"/>
  <c r="I26" i="11"/>
  <c r="M26" i="11"/>
  <c r="M25" i="11" s="1"/>
  <c r="M18" i="11" s="1"/>
  <c r="K25" i="11" l="1"/>
  <c r="K18" i="11" s="1"/>
  <c r="I25" i="11"/>
  <c r="I18" i="11" s="1"/>
  <c r="I17" i="11" s="1"/>
  <c r="J25" i="11"/>
  <c r="J18" i="11" s="1"/>
  <c r="S26" i="11"/>
  <c r="S95" i="11"/>
  <c r="R112" i="11"/>
  <c r="R26" i="11"/>
  <c r="R123" i="11"/>
  <c r="R23" i="11"/>
  <c r="R95" i="11"/>
  <c r="R21" i="11"/>
  <c r="R150" i="11"/>
  <c r="O111" i="11"/>
  <c r="O110" i="11" s="1"/>
  <c r="O19" i="11" s="1"/>
  <c r="J111" i="11"/>
  <c r="S111" i="11" s="1"/>
  <c r="L17" i="11"/>
  <c r="P17" i="11"/>
  <c r="N111" i="11"/>
  <c r="N110" i="11" s="1"/>
  <c r="N19" i="11" s="1"/>
  <c r="M111" i="11"/>
  <c r="M110" i="11" s="1"/>
  <c r="M19" i="11" s="1"/>
  <c r="K111" i="11"/>
  <c r="K110" i="11" s="1"/>
  <c r="K19" i="11" s="1"/>
  <c r="S18" i="11" l="1"/>
  <c r="S25" i="11"/>
  <c r="J110" i="11"/>
  <c r="J19" i="11" s="1"/>
  <c r="R111" i="11"/>
  <c r="R25" i="11"/>
  <c r="M17" i="11"/>
  <c r="N17" i="11"/>
  <c r="K17" i="11"/>
  <c r="O17" i="11"/>
  <c r="S110" i="11" l="1"/>
  <c r="R110" i="11"/>
  <c r="R18" i="11"/>
  <c r="R19" i="11"/>
  <c r="H18" i="11"/>
  <c r="Q18" i="11" s="1"/>
  <c r="H19" i="11"/>
  <c r="Q19" i="11" s="1"/>
  <c r="H20" i="11"/>
  <c r="Q20" i="11" s="1"/>
  <c r="H21" i="11"/>
  <c r="Q21" i="11" s="1"/>
  <c r="H22" i="11"/>
  <c r="Q22" i="11" s="1"/>
  <c r="H23" i="11"/>
  <c r="Q23" i="11" s="1"/>
  <c r="H24" i="11"/>
  <c r="Q24" i="11" s="1"/>
  <c r="H25" i="11"/>
  <c r="Q25" i="11" s="1"/>
  <c r="H26" i="11"/>
  <c r="Q26" i="11" s="1"/>
  <c r="H27" i="11"/>
  <c r="Q27" i="11" s="1"/>
  <c r="H28" i="11"/>
  <c r="Q28" i="11" s="1"/>
  <c r="H29" i="11"/>
  <c r="Q29" i="11" s="1"/>
  <c r="H30" i="11"/>
  <c r="Q30" i="11" s="1"/>
  <c r="H31" i="11"/>
  <c r="Q31" i="11" s="1"/>
  <c r="H32" i="11"/>
  <c r="Q32" i="11" s="1"/>
  <c r="H33" i="11"/>
  <c r="Q33" i="11" s="1"/>
  <c r="H34" i="11"/>
  <c r="Q34" i="11" s="1"/>
  <c r="H35" i="11"/>
  <c r="Q35" i="11" s="1"/>
  <c r="H36" i="11"/>
  <c r="Q36" i="11" s="1"/>
  <c r="H37" i="11"/>
  <c r="Q37" i="11" s="1"/>
  <c r="H38" i="11"/>
  <c r="Q38" i="11" s="1"/>
  <c r="H39" i="11"/>
  <c r="Q39" i="11" s="1"/>
  <c r="H40" i="11"/>
  <c r="Q40" i="11" s="1"/>
  <c r="H41" i="11"/>
  <c r="Q41" i="11" s="1"/>
  <c r="H42" i="11"/>
  <c r="Q42" i="11" s="1"/>
  <c r="H43" i="11"/>
  <c r="Q43" i="11" s="1"/>
  <c r="H44" i="11"/>
  <c r="Q44" i="11" s="1"/>
  <c r="H45" i="11"/>
  <c r="Q45" i="11" s="1"/>
  <c r="H46" i="11"/>
  <c r="Q46" i="11" s="1"/>
  <c r="H47" i="11"/>
  <c r="Q47" i="11" s="1"/>
  <c r="H48" i="11"/>
  <c r="Q48" i="11" s="1"/>
  <c r="H49" i="11"/>
  <c r="Q49" i="11" s="1"/>
  <c r="H50" i="11"/>
  <c r="Q50" i="11" s="1"/>
  <c r="H51" i="11"/>
  <c r="Q51" i="11" s="1"/>
  <c r="H52" i="11"/>
  <c r="Q52" i="11" s="1"/>
  <c r="H53" i="11"/>
  <c r="Q53" i="11" s="1"/>
  <c r="H54" i="11"/>
  <c r="Q54" i="11" s="1"/>
  <c r="H55" i="11"/>
  <c r="Q55" i="11" s="1"/>
  <c r="H56" i="11"/>
  <c r="Q56" i="11" s="1"/>
  <c r="H57" i="11"/>
  <c r="Q57" i="11" s="1"/>
  <c r="H58" i="11"/>
  <c r="Q58" i="11" s="1"/>
  <c r="H59" i="11"/>
  <c r="Q59" i="11" s="1"/>
  <c r="H60" i="11"/>
  <c r="Q60" i="11" s="1"/>
  <c r="H61" i="11"/>
  <c r="Q61" i="11" s="1"/>
  <c r="H62" i="11"/>
  <c r="Q62" i="11" s="1"/>
  <c r="H63" i="11"/>
  <c r="Q63" i="11" s="1"/>
  <c r="H64" i="11"/>
  <c r="Q64" i="11" s="1"/>
  <c r="H65" i="11"/>
  <c r="Q65" i="11" s="1"/>
  <c r="H66" i="11"/>
  <c r="Q66" i="11" s="1"/>
  <c r="H67" i="11"/>
  <c r="Q67" i="11" s="1"/>
  <c r="H68" i="11"/>
  <c r="Q68" i="11" s="1"/>
  <c r="H69" i="11"/>
  <c r="Q69" i="11" s="1"/>
  <c r="H70" i="11"/>
  <c r="Q70" i="11" s="1"/>
  <c r="H71" i="11"/>
  <c r="Q71" i="11" s="1"/>
  <c r="H72" i="11"/>
  <c r="Q72" i="11" s="1"/>
  <c r="H73" i="11"/>
  <c r="Q73" i="11" s="1"/>
  <c r="H74" i="11"/>
  <c r="Q74" i="11" s="1"/>
  <c r="H83" i="11"/>
  <c r="Q83" i="11" s="1"/>
  <c r="H84" i="11"/>
  <c r="Q84" i="11" s="1"/>
  <c r="H85" i="11"/>
  <c r="Q85" i="11" s="1"/>
  <c r="H86" i="11"/>
  <c r="Q86" i="11" s="1"/>
  <c r="H87" i="11"/>
  <c r="Q87" i="11" s="1"/>
  <c r="H88" i="11"/>
  <c r="Q88" i="11" s="1"/>
  <c r="H89" i="11"/>
  <c r="Q89" i="11" s="1"/>
  <c r="H90" i="11"/>
  <c r="Q90" i="11" s="1"/>
  <c r="H91" i="11"/>
  <c r="Q91" i="11" s="1"/>
  <c r="H92" i="11"/>
  <c r="Q92" i="11" s="1"/>
  <c r="H93" i="11"/>
  <c r="Q93" i="11" s="1"/>
  <c r="H94" i="11"/>
  <c r="Q94" i="11" s="1"/>
  <c r="H95" i="11"/>
  <c r="Q95" i="11" s="1"/>
  <c r="H96" i="11"/>
  <c r="Q96" i="11" s="1"/>
  <c r="H97" i="11"/>
  <c r="Q97" i="11" s="1"/>
  <c r="H98" i="11"/>
  <c r="Q98" i="11" s="1"/>
  <c r="H99" i="11"/>
  <c r="Q99" i="11" s="1"/>
  <c r="H100" i="11"/>
  <c r="Q100" i="11" s="1"/>
  <c r="H110" i="11"/>
  <c r="Q110" i="11" s="1"/>
  <c r="H111" i="11"/>
  <c r="Q111" i="11" s="1"/>
  <c r="H112" i="11"/>
  <c r="Q112" i="11" s="1"/>
  <c r="H113" i="11"/>
  <c r="Q113" i="11" s="1"/>
  <c r="H114" i="11"/>
  <c r="Q114" i="11" s="1"/>
  <c r="H115" i="11"/>
  <c r="Q115" i="11" s="1"/>
  <c r="H116" i="11"/>
  <c r="Q116" i="11" s="1"/>
  <c r="H117" i="11"/>
  <c r="Q117" i="11" s="1"/>
  <c r="H118" i="11"/>
  <c r="Q118" i="11" s="1"/>
  <c r="H119" i="11"/>
  <c r="Q119" i="11" s="1"/>
  <c r="H120" i="11"/>
  <c r="Q120" i="11" s="1"/>
  <c r="H121" i="11"/>
  <c r="Q121" i="11" s="1"/>
  <c r="H122" i="11"/>
  <c r="Q122" i="11" s="1"/>
  <c r="H123" i="11"/>
  <c r="Q123" i="11" s="1"/>
  <c r="H124" i="11"/>
  <c r="Q124" i="11" s="1"/>
  <c r="H125" i="11"/>
  <c r="Q125" i="11" s="1"/>
  <c r="H126" i="11"/>
  <c r="Q126" i="11" s="1"/>
  <c r="H127" i="11"/>
  <c r="Q127" i="11" s="1"/>
  <c r="H128" i="11"/>
  <c r="Q128" i="11" s="1"/>
  <c r="H129" i="11"/>
  <c r="Q129" i="11" s="1"/>
  <c r="H130" i="11"/>
  <c r="Q130" i="11" s="1"/>
  <c r="H131" i="11"/>
  <c r="Q131" i="11" s="1"/>
  <c r="H132" i="11"/>
  <c r="Q132" i="11" s="1"/>
  <c r="H133" i="11"/>
  <c r="Q133" i="11" s="1"/>
  <c r="H134" i="11"/>
  <c r="Q134" i="11" s="1"/>
  <c r="H135" i="11"/>
  <c r="Q135" i="11" s="1"/>
  <c r="H136" i="11"/>
  <c r="Q136" i="11" s="1"/>
  <c r="H137" i="11"/>
  <c r="Q137" i="11" s="1"/>
  <c r="H138" i="11"/>
  <c r="Q138" i="11" s="1"/>
  <c r="H139" i="11"/>
  <c r="Q139" i="11" s="1"/>
  <c r="H140" i="11"/>
  <c r="Q140" i="11" s="1"/>
  <c r="H141" i="11"/>
  <c r="Q141" i="11" s="1"/>
  <c r="H142" i="11"/>
  <c r="Q142" i="11" s="1"/>
  <c r="H143" i="11"/>
  <c r="Q143" i="11" s="1"/>
  <c r="H144" i="11"/>
  <c r="Q144" i="11" s="1"/>
  <c r="H145" i="11"/>
  <c r="Q145" i="11" s="1"/>
  <c r="H146" i="11"/>
  <c r="Q146" i="11" s="1"/>
  <c r="H147" i="11"/>
  <c r="Q147" i="11" s="1"/>
  <c r="H148" i="11"/>
  <c r="Q148" i="11" s="1"/>
  <c r="H149" i="11"/>
  <c r="Q149" i="11" s="1"/>
  <c r="H150" i="11"/>
  <c r="Q150" i="11" s="1"/>
  <c r="H151" i="11"/>
  <c r="Q151" i="11" s="1"/>
  <c r="H152" i="11"/>
  <c r="Q152" i="11" s="1"/>
  <c r="H153" i="11"/>
  <c r="Q153" i="11" s="1"/>
  <c r="H154" i="11"/>
  <c r="Q154" i="11" s="1"/>
  <c r="H155" i="11"/>
  <c r="Q155" i="11" s="1"/>
  <c r="H156" i="11"/>
  <c r="Q156" i="11" s="1"/>
  <c r="H157" i="11"/>
  <c r="Q157" i="11" s="1"/>
  <c r="H158" i="11"/>
  <c r="Q158" i="11" s="1"/>
  <c r="H159" i="11"/>
  <c r="Q159" i="11" s="1"/>
  <c r="H160" i="11"/>
  <c r="Q160" i="11" s="1"/>
  <c r="H161" i="11"/>
  <c r="Q161" i="11" s="1"/>
  <c r="H162" i="11"/>
  <c r="Q162" i="11" s="1"/>
  <c r="H163" i="11"/>
  <c r="Q163" i="11" s="1"/>
  <c r="H164" i="11"/>
  <c r="Q164" i="11" s="1"/>
  <c r="H165" i="11"/>
  <c r="Q165" i="11" s="1"/>
  <c r="H166" i="11"/>
  <c r="Q166" i="11" s="1"/>
  <c r="H167" i="11"/>
  <c r="Q167" i="11" s="1"/>
  <c r="H168" i="11"/>
  <c r="Q168" i="11" s="1"/>
  <c r="H169" i="11"/>
  <c r="Q169" i="11" s="1"/>
  <c r="H170" i="11"/>
  <c r="Q170" i="11" s="1"/>
  <c r="H171" i="11"/>
  <c r="Q171" i="11" s="1"/>
  <c r="H172" i="11"/>
  <c r="Q172" i="11" s="1"/>
  <c r="H178" i="11"/>
  <c r="Q178" i="11" s="1"/>
  <c r="H179" i="11"/>
  <c r="Q179" i="11" s="1"/>
  <c r="H180" i="11"/>
  <c r="Q180" i="11" s="1"/>
  <c r="H181" i="11"/>
  <c r="Q181" i="11" s="1"/>
  <c r="H182" i="11"/>
  <c r="Q182" i="11" s="1"/>
  <c r="H183" i="11"/>
  <c r="Q183" i="11" s="1"/>
  <c r="H184" i="11"/>
  <c r="Q184" i="11" s="1"/>
  <c r="H185" i="11"/>
  <c r="Q185" i="11" s="1"/>
  <c r="H186" i="11"/>
  <c r="Q186" i="11" s="1"/>
  <c r="H187" i="11"/>
  <c r="Q187" i="11" s="1"/>
  <c r="H188" i="11"/>
  <c r="Q188" i="11" s="1"/>
  <c r="H189" i="11"/>
  <c r="Q189" i="11" s="1"/>
  <c r="H190" i="11"/>
  <c r="Q190" i="11" s="1"/>
  <c r="H191" i="11"/>
  <c r="Q191" i="11" s="1"/>
  <c r="H193" i="11"/>
  <c r="Q193" i="11" s="1"/>
  <c r="H194" i="11"/>
  <c r="Q194" i="11" s="1"/>
  <c r="H195" i="11"/>
  <c r="Q195" i="11" s="1"/>
  <c r="H196" i="11"/>
  <c r="Q196" i="11" s="1"/>
  <c r="H197" i="11"/>
  <c r="Q197" i="11" s="1"/>
  <c r="H198" i="11"/>
  <c r="Q198" i="11" s="1"/>
  <c r="H199" i="11"/>
  <c r="Q199" i="11" s="1"/>
  <c r="H200" i="11"/>
  <c r="Q200" i="11" s="1"/>
  <c r="H201" i="11"/>
  <c r="Q201" i="11" s="1"/>
  <c r="H202" i="11"/>
  <c r="Q202" i="11" s="1"/>
  <c r="H203" i="11"/>
  <c r="Q203" i="11" s="1"/>
  <c r="H204" i="11"/>
  <c r="Q204" i="11" s="1"/>
  <c r="H205" i="11"/>
  <c r="Q205" i="11" s="1"/>
  <c r="H206" i="11"/>
  <c r="Q206" i="11" s="1"/>
  <c r="H207" i="11"/>
  <c r="Q207" i="11" s="1"/>
  <c r="H208" i="11"/>
  <c r="Q208" i="11" s="1"/>
  <c r="H209" i="11"/>
  <c r="Q209" i="11" s="1"/>
  <c r="H227" i="11"/>
  <c r="Q227" i="11" s="1"/>
  <c r="H228" i="11"/>
  <c r="Q228" i="11" s="1"/>
  <c r="H229" i="11"/>
  <c r="Q229" i="11" s="1"/>
  <c r="H230" i="11"/>
  <c r="Q230" i="11" s="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27" i="11"/>
  <c r="G228" i="11"/>
  <c r="G229" i="11"/>
  <c r="G230" i="11"/>
  <c r="J17" i="11" l="1"/>
  <c r="H17" i="11" s="1"/>
  <c r="Q17" i="11" s="1"/>
  <c r="S19" i="11"/>
  <c r="G17" i="11"/>
  <c r="B16" i="11"/>
  <c r="C16" i="11" s="1"/>
  <c r="D16" i="11" s="1"/>
  <c r="E16" i="11" s="1"/>
  <c r="F16" i="11" s="1"/>
  <c r="G16" i="11" s="1"/>
  <c r="R17" i="11" l="1"/>
  <c r="S17" i="11"/>
  <c r="H16" i="11"/>
  <c r="I16" i="11" s="1"/>
  <c r="J16" i="11" s="1"/>
  <c r="K16" i="11" s="1"/>
  <c r="L16" i="11" s="1"/>
  <c r="M16" i="11" s="1"/>
  <c r="N16" i="11" s="1"/>
  <c r="O16" i="11" s="1"/>
  <c r="P16" i="11" s="1"/>
  <c r="Q16" i="11" s="1"/>
  <c r="R16" i="11" s="1"/>
  <c r="S16" i="11" s="1"/>
  <c r="T16" i="11" s="1"/>
</calcChain>
</file>

<file path=xl/sharedStrings.xml><?xml version="1.0" encoding="utf-8"?>
<sst xmlns="http://schemas.openxmlformats.org/spreadsheetml/2006/main" count="837" uniqueCount="468">
  <si>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</si>
  <si>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</si>
  <si>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</si>
  <si>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</si>
  <si>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</si>
  <si>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</si>
  <si>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 xml:space="preserve"> Наименование инвестиционного проекта (группы инвестиционных проектов)</t>
  </si>
  <si>
    <t xml:space="preserve">Всего </t>
  </si>
  <si>
    <t>Номер группы инвестиционных проектов</t>
  </si>
  <si>
    <t xml:space="preserve">    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</si>
  <si>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</si>
  <si>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</si>
  <si>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</si>
  <si>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</si>
  <si>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</si>
  <si>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</si>
  <si>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</si>
  <si>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</si>
  <si>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</si>
  <si>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</si>
  <si>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</si>
  <si>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</si>
  <si>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</si>
  <si>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</si>
  <si>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</si>
  <si>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</si>
  <si>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</si>
  <si>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</si>
  <si>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</si>
  <si>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</si>
  <si>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</si>
  <si>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</si>
  <si>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</si>
  <si>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</si>
  <si>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</si>
  <si>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</si>
  <si>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</si>
  <si>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</si>
  <si>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</si>
  <si>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</si>
  <si>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</si>
  <si>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финансирования по итогам отчетного периода</t>
  </si>
  <si>
    <t>Приложение  № 10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</si>
  <si>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</si>
  <si>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от « 25 » апреля 2018 г. № 320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</si>
  <si>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</si>
  <si>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</si>
  <si>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</si>
  <si>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</si>
  <si>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</si>
  <si>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</si>
  <si>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</si>
  <si>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</si>
  <si>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</si>
  <si>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</si>
  <si>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</si>
  <si>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</si>
  <si>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</si>
  <si>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</si>
  <si>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</si>
  <si>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</si>
  <si>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</si>
  <si>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</si>
  <si>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</si>
  <si>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</si>
  <si>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</si>
  <si>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</si>
  <si>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</si>
  <si>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</si>
  <si>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</si>
  <si>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</si>
  <si>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</si>
  <si>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</si>
  <si>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</si>
  <si>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</si>
  <si>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</si>
  <si>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</si>
  <si>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</si>
  <si>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</si>
  <si>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</si>
  <si>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</si>
  <si>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</si>
  <si>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</si>
  <si>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</si>
  <si>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</si>
  <si>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</si>
  <si>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</si>
  <si>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</si>
  <si>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</si>
  <si>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</si>
  <si>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</si>
  <si>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</si>
  <si>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</si>
  <si>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КЛ 6,10кВ ПС-10 - РП-5 ф. 403 (протяженностью по трассе 2,67 км)</t>
  </si>
  <si>
    <t>E_19/1.1.3.1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</si>
  <si>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</si>
  <si>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</si>
  <si>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</si>
  <si>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</si>
  <si>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РП-27 – БКТП-91Н (протяженностью по трассе 1,187 км)</t>
  </si>
  <si>
    <t>E_19/1.1.3.25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</si>
  <si>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</si>
  <si>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</si>
  <si>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</si>
  <si>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</si>
  <si>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</si>
  <si>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</si>
  <si>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</si>
  <si>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</si>
  <si>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</si>
  <si>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</si>
  <si>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</si>
  <si>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</si>
  <si>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</si>
  <si>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</si>
  <si>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</si>
  <si>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</si>
  <si>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</si>
  <si>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</si>
  <si>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</si>
  <si>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</si>
  <si>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</si>
  <si>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</si>
  <si>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</si>
  <si>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</si>
  <si>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</si>
  <si>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</si>
  <si>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</si>
  <si>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Отчет о реализации инвестиционной программы акционерного общества  "Воронежская горэлектросеть"</t>
  </si>
  <si>
    <t>E_18/00018</t>
  </si>
  <si>
    <t>E_18/00020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</si>
  <si>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</si>
  <si>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</si>
  <si>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</si>
  <si>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Год раскрытия информации: 2020 год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</si>
  <si>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</si>
  <si>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</si>
  <si>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</si>
  <si>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</si>
  <si>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</si>
  <si>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</si>
  <si>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</si>
  <si>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</si>
  <si>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</si>
  <si>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за 1 квартал 2020 года</t>
  </si>
  <si>
    <t>Финансирование капитальных вложений 2020 года , млн. рублей (с НДС)</t>
  </si>
  <si>
    <t xml:space="preserve">Фактический объем финансирования капитальных вложений на  01.01. 2020 года, млн. рублей 
(с НДС) </t>
  </si>
  <si>
    <t xml:space="preserve">Остаток финансирования капитальных вложений 
на  01.01.2020 года   в прогнозных ценах соответствующих лет,  млн. рублей (с НДС) </t>
  </si>
  <si>
    <t>Строительство КЛ для технологического присоединения. Новое строительство ( протяженностью 18,87м)</t>
  </si>
  <si>
    <t>K_20/2.2.4.5</t>
  </si>
  <si>
    <t xml:space="preserve"> Строительство КЛ-1 кВ от РУ-0,4 кВ кВ ТП-865   протяженностью L=2х0,1 км. по договору Т.П.  №1358 от 17.12.2019</t>
  </si>
  <si>
    <t>К_20/1.1.1.3.1</t>
  </si>
  <si>
    <t>Реконструкция ТП-865 в части установки необходимого количества панелей Щ0-70 с шестью коммутационными,  в части замены  трансформатора 6/0,4 кВ 0,4 МВА на трансформатор типа ТМ (ТМГ) 6/0,4 кВ 0,63 МВА
 по договору Т.П.  №1358 от 17.12.2019</t>
  </si>
  <si>
    <t>К_20/1.1.1.3.2</t>
  </si>
  <si>
    <t xml:space="preserve"> Строительство КЛ-1 кВ с разных секций РУ-0,4 кВ ТП-204 протяженностью 4x0,0275 км по договору Т.П. (до  670 кВт) №1010 от 16.10.2019</t>
  </si>
  <si>
    <t>К_20/1.1.1.3.3</t>
  </si>
  <si>
    <t xml:space="preserve"> Реконструкция в ТП-204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 670 кВт) №1010 от 16.10.2019</t>
  </si>
  <si>
    <t>К_20/1.1.1.3.4</t>
  </si>
  <si>
    <t xml:space="preserve"> Строительство 2КЛ-1 кВ с разных секций РУ-0,4 кВ ТП-937 протяженностью 2x0,1 км. по договору Т.П. (до 670 кВт) №825 от 23.07.2019</t>
  </si>
  <si>
    <t>К_20/1.1.1.3.5</t>
  </si>
  <si>
    <t xml:space="preserve"> Реконструкция ТП-937 в части установки двух рубильников РПС по договору Т.П. (до 670 кВт) №825 от 23.07.2019</t>
  </si>
  <si>
    <t>К_20/1.1.1.3.6</t>
  </si>
  <si>
    <t xml:space="preserve"> Реконструкция ТП-1281 и ТП-1226 в части установки двух панелей ЩО-70. по договору Т.П. (до 670 кВт) №826 от 09.11.2016</t>
  </si>
  <si>
    <t>H_17/00047</t>
  </si>
  <si>
    <t xml:space="preserve"> Реконструкция ТП-1226 в части замены трансформатора с 0,4 МВА на трансформаторы 0,63 МВА по договору Т.П. (до 670 кВт) №826 от 09.11.2016</t>
  </si>
  <si>
    <t>К_20/1.1.1.3.7</t>
  </si>
  <si>
    <t>Строительство 2КЛ-10 кВ от РУ-6 кВ ТП-1640, протяженностью 2х0,45 км по договору Т.П. (свыше 670 кВт) №451 от 06.06.2018.</t>
  </si>
  <si>
    <t>Реконструкция ТП-1640 части установки в РУ-6 кВ двух новых ВВ ячеек с вакуумными выключателями по договору Т.П. (свыше 670 кВт) №451 от 06.06.2018.</t>
  </si>
  <si>
    <t>E_18/00044</t>
  </si>
  <si>
    <t>Реконструкция в части строительства КЛ-10 кВ от РП-35 до ТП-998 протяженностью 0,5 км в замен существующей КЛ-6 кВ по договору Т.П. (свыше 670 кВт) №451 от 06.06.2018.</t>
  </si>
  <si>
    <t>E_18/00045</t>
  </si>
  <si>
    <t>Строительство 2КЛ-10 кВ от РУ-6 кВ РП-92 протяженностью 2х0,70 км по договору Т.П. (до 670 кВт) №425 от 13.06.2018.</t>
  </si>
  <si>
    <t>Реконструкция РП-92 в части установки в РУ-6 кВ РП-92 двух ВВ ячеек с вакуумн. Выкл по договору Т.П. (до 670 кВт) №425 от 13.06.2018.</t>
  </si>
  <si>
    <t>E_18/00046</t>
  </si>
  <si>
    <t>Строительство 12КЛ-1 кВ от РУ-0,4 кВ ТП-840 протяженностью 12x0,1 км по договору Т.П. (до 670 кВт) №1272 от 25.12.2018.</t>
  </si>
  <si>
    <t>E_18/00047</t>
  </si>
  <si>
    <t>Реконструкция ТП-840 в части установки необходимого количества панелей Щ0-70 с шестью коммутационными по договору Т.П. (до 670 кВт) №1272 от 25.12.2018.</t>
  </si>
  <si>
    <t>E_18/00048</t>
  </si>
  <si>
    <t>Реконструкция ТП-840 в части замены двух трансформаторов с 0,63 МВА на трансформаторы 1 МВА по договору Т.П. (до 670 кВт) №1272 от 25.12.2018.</t>
  </si>
  <si>
    <t>E_18/00049</t>
  </si>
  <si>
    <t>Реконструкция ТП-840 в части установки в РУ-0,4 кВ двух вводных панелей 1250 А  по договору Т.П. (до 670 кВт) №1272 от 25.12.2018.</t>
  </si>
  <si>
    <t>E_18/00050</t>
  </si>
  <si>
    <t>Реконструкция ТП-840 в части установки в РУ-6 кВ двух ВВ ячеек с вакуумными выключателями в сторону Т-1 и Т-2 по договору Т.П. (до 670 кВт) №1272 от 25.12.2018.</t>
  </si>
  <si>
    <t>E_18/00051</t>
  </si>
  <si>
    <t xml:space="preserve"> Строительство  КЛ-1 кВ от РУ-0,4 кВ ТП-343   протяженностью 0,1 км по договору Т.П. (до 670 кВт) №1046 от 10.10.2019</t>
  </si>
  <si>
    <t>К_20/1.1.1.3.8</t>
  </si>
  <si>
    <t xml:space="preserve"> Строительство  КЛ-1 кВ от РУ-0,4 кВ ТП-244   протяженностью 0,04  км по договору Т.П. (до 670 кВт) №1046 от 10.10.2019</t>
  </si>
  <si>
    <t>К_20/1.1.1.3.9</t>
  </si>
  <si>
    <t xml:space="preserve"> Реконструкция в ТП-244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670 кВт) №1046 от 10.10.2019</t>
  </si>
  <si>
    <t>К_20/1.1.1.3.10</t>
  </si>
  <si>
    <t xml:space="preserve"> Реконструкция в ТП-343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и в части замены трансформатора 6/0,4 кВ 0,25 МВА на трансформатор 0,4 МВА по договору Т.П. (до 670 кВт) №1046 от 10.10.2019</t>
  </si>
  <si>
    <t>К_20/1.1.1.3.11</t>
  </si>
  <si>
    <t>Строительство КЛ-6 кВ от РУ-6 кВ РП-475  протяженностью 0,21 км по договору Т.П. (до 670 кВт) №616 от 03.06.2019</t>
  </si>
  <si>
    <t>К_20/1.1.1.3.12</t>
  </si>
  <si>
    <t>Строительство КЛ-6 кВ от РУ-6 кВ ТП-500 протяженностью 0,72 км по договору Т.П. (до 670 кВт) №616 от 03.06.2019</t>
  </si>
  <si>
    <t>К_20/1.1.1.3.13</t>
  </si>
  <si>
    <t xml:space="preserve"> Реконструкция ТП-500 в части установки одной в/в ячейки  по договору Т.П. (до 670 кВт) №616 от 03.06.2019</t>
  </si>
  <si>
    <t>К_20/1.1.1.3.14</t>
  </si>
  <si>
    <t>Строительство 2КЛ-10 кВ с разных секций РУ-6 кВ ТП-1026  ориентировочной протяженностью 2х0,305 км по договору Т.П. (до 670 кВт) №63 от 22.03.2019</t>
  </si>
  <si>
    <t>К_20/1.1.1.3.15</t>
  </si>
  <si>
    <t xml:space="preserve"> Реконструкция в части установки на разных сециях РУ-6 кВ ТП-1026 двух дополнительных ВВ ячеек с ВН (по одной на каждой секции)  по договору Т.П. (до 670 кВт) №63 от 22.03.2019</t>
  </si>
  <si>
    <t>К_20/1.1.1.3.16</t>
  </si>
  <si>
    <t>Реконструкция в части В части строительства 2КЛ-10 кВ   взамен 2КЛ-6 кВ РП-24 -ТП-1026 по договору Т.П. (до 670 кВт) №63 от 22.03.2019</t>
  </si>
  <si>
    <t>К_20/1.1.1.3.17</t>
  </si>
  <si>
    <t>Строительство 2КЛ-10 кВ с разных секций РУ-6 кВ ТП-1103  протяженностью 2х0,27 км по договору Т.П. (до 670 кВт) №64 от 22.03.2019</t>
  </si>
  <si>
    <t>К_20/1.1.1.3.18</t>
  </si>
  <si>
    <t xml:space="preserve"> Реконструкция в части установки в существующих резервных ячейках на разных секциях РУ-6 кВ ТП-1103 ВН (ВНА), в части установки на сеции в сторону РП-24 РУ-6 кВ ТП-1103 (секция Т-2) дополнительной ВВ ячейки с ВН (ВНА) по договору Т.П. (до 670 кВт) №64 от 22.03.2019 .
</t>
  </si>
  <si>
    <t>К_20/1.1.1.3.19</t>
  </si>
  <si>
    <t xml:space="preserve"> Реконструкция в части перезавода КЛ-6 кВ ТП-1103-ТП-929 с секции Т-1 на секцию Т-2 РУ-6 кВ ТП-1103 по договору Т.П. (до 670 кВт) №64 от 22.03.2019.
</t>
  </si>
  <si>
    <t>К_20/1.1.1.3.20</t>
  </si>
  <si>
    <t xml:space="preserve"> Реконструкция в части  строительства 2КЛ-10 кВ  от РУ-6 кВ ТП-1103 (секция Т-1) до РУ-6 кВ ТП-1026, где одну КЛ-10 кВ  завести в ячейку в сторону РП-24, а вторую соеденить с КЛ-6 кВ в сторону РП-24 по договору Т.П. (до 670 кВт) №64 от 22.03.2019.
</t>
  </si>
  <si>
    <t>К_20/1.1.1.3.21</t>
  </si>
  <si>
    <t>Строительство 2КЛ-10 кВ с разных секций РУ-6 кВ РП-24  протяженностью 2х0,6 км по договору Т.П. (до 670 кВт) №218 от 04.04.2019.</t>
  </si>
  <si>
    <t>К_20/1.1.1.3.22</t>
  </si>
  <si>
    <t>Реконструкция в части установки в существующих ВВ резервных ячейках (секция Т-1 и Т-2) РУ-6 кВ РП-24 вакуумных выключателей по договору Т.П. (до 670 кВт) №218 от 04.04.2019.</t>
  </si>
  <si>
    <t>К_20/1.1.1.3.23</t>
  </si>
  <si>
    <t>Строительство 2КЛ-10 кВ с разных секций РУ-6 кВ РП-64  протяженностью 2х0,1 км  по договору Т.П. (до 670 кВт) №1262 от 11.11.2019.</t>
  </si>
  <si>
    <t>К_20/1.1.1.3.24</t>
  </si>
  <si>
    <t>Реконструкция в части установки на разных секциях РУ-6 кВ РП-64 по одной дополнительной ВВ ячейке с вакуумными выключателями  по договору Т.П. (до 670 кВт) №1262 от 11.11.2019.</t>
  </si>
  <si>
    <t>К_20/1.1.1.3.25</t>
  </si>
  <si>
    <t>Строительство КЛ-10 кВ от РУ-6 кВ ТП-645  протяженностью 0,4 км по договору Т.П. (до 670 кВт) №1047 от 23.09.2019.</t>
  </si>
  <si>
    <t>К_20/1.1.1.3.26</t>
  </si>
  <si>
    <t>Строительство КЛ-10 кВ от РУ-6 кВ ТП-644  протяженностью 0,45 км по договору Т.П. (до 670 кВт) №1047 от 23.09.2019.</t>
  </si>
  <si>
    <t>К_20/1.1.1.3.27</t>
  </si>
  <si>
    <t>Реконструкция в части установки в резервной ВВ ячейкеРУ-6 кВ ТП-644 ВН (ВНА) по договору Т.П. (до 670 кВт) №1047 от 23.09.2019.</t>
  </si>
  <si>
    <t>К_20/1.1.1.3.28</t>
  </si>
  <si>
    <t>Реконструкция в части установки в резервной ВВ ячейке РУ-6 кВ  ТП-645 ВН (ВНА) по договору Т.П. (до 670 кВт) №1047 от 23.09.2019.</t>
  </si>
  <si>
    <t>К_20/1.1.1.3.29</t>
  </si>
  <si>
    <t>Строительство КЛ-10 кВ от РУ-6 кВ ТП-1426  протяженностью L=0,4 км по договору Т.П. (до 670 кВт) №1259 от 30.10.2019.</t>
  </si>
  <si>
    <t>К_20/1.1.1.3.30</t>
  </si>
  <si>
    <t>Строительство  2КЛ-10 кВ от ТП-51 протяженностью 2х0,38 км, где одну КЛ завести в яч. в сторону БКТП-450, а вторую соединить с КЛ-6 кВ в сторону БКТП-450 по договору Т.П. (до 670 кВт) №1259 от 30.10.2019.</t>
  </si>
  <si>
    <t>К_20/1.1.1.3.31</t>
  </si>
  <si>
    <t>Реконструкция в части установки в резервной ВВ ячейке РУ-6 кВ ТП-1426 ВН (ВНА), в части переноса точки нормального разрыва с ВНА РУ-6 кВ ТП-450 в сторону ТП-51 на РВ РУ-6 ТП-51 в сторону БКТП-450 по договору Т.П. (до 670 кВт) №1259 от 30.10.2019.</t>
  </si>
  <si>
    <t>К_20/1.1.1.3.32</t>
  </si>
  <si>
    <t>Реконструкция ВЛ-0,4кВ для технологического присоединения (протяженностью 1,8 км)</t>
  </si>
  <si>
    <t>K_20/1.1.2.1</t>
  </si>
  <si>
    <t>Реконструкция низковольтного оборудования в РП, ТП (41 шт.)</t>
  </si>
  <si>
    <t>K_20/1.3.5.1</t>
  </si>
  <si>
    <t>Реконструкция высоковольтного оборудования в ТП, РП (15 шт.)</t>
  </si>
  <si>
    <t>K_20/1.3.6.1</t>
  </si>
  <si>
    <t>ТП-760 по адресу: ул.9 Января, 254а</t>
  </si>
  <si>
    <t>K_20/1.3.8.2</t>
  </si>
  <si>
    <t>ТП-737 по адресу: ул.Олеко Дундича,3т</t>
  </si>
  <si>
    <t>K_20/1.3.8.3</t>
  </si>
  <si>
    <t>ТП-754 по адресу: ул.Баррикадная, 35т</t>
  </si>
  <si>
    <t>K_20/1.3.8.4</t>
  </si>
  <si>
    <t>ТП-875 по адресу: ул.Туполева,38т</t>
  </si>
  <si>
    <t>K_20/1.3.8.5</t>
  </si>
  <si>
    <t>ТП-1114 по адресу: ул.Баррикадная, 7а</t>
  </si>
  <si>
    <t>K_20/1.3.8.6</t>
  </si>
  <si>
    <t>ТП-969 по адресу: ул. Баррикадная, 5т</t>
  </si>
  <si>
    <t>K_20/1.3.8.7</t>
  </si>
  <si>
    <t>ТП-512 по адресу: ул.Героев Сибиряков, 81т</t>
  </si>
  <si>
    <t>K_20/1.3.8.8</t>
  </si>
  <si>
    <t>ТП-517 по адресу: ул.Героев Сибиряков, 65т</t>
  </si>
  <si>
    <t>K_20/1.3.8.9</t>
  </si>
  <si>
    <t>ТП-500 по адресу: ул.Писателя Маршака, 13т</t>
  </si>
  <si>
    <t>K_20/1.3.8.10</t>
  </si>
  <si>
    <t>БКТП-1951 по адресу: пер. Республиканский, 5т</t>
  </si>
  <si>
    <t>K_20/1.3.8.11</t>
  </si>
  <si>
    <t>Установка устройств  телемеханики в РП-100 (1 шт.)</t>
  </si>
  <si>
    <t>K_20/1.2.1</t>
  </si>
  <si>
    <t>Реконструкция высоковольного оборудования,в части замены изношенных камер КСО в ТП-1175 (4 шт.)</t>
  </si>
  <si>
    <t>K_20/1.3.1.1</t>
  </si>
  <si>
    <t>Реконструкция высоковольного оборудования,в части замены изношенных камер КСО в ТП-1176 (5 шт.)</t>
  </si>
  <si>
    <t>K_20/1.3.1.2</t>
  </si>
  <si>
    <t>Реконструкция высоковольного оборудования,в части замены изношенных камер КСО в ТП-1182 (5 шт.)</t>
  </si>
  <si>
    <t>K_20/1.3.1.3</t>
  </si>
  <si>
    <t>Реконструкция высоковольного оборудования,в части замены изношенных камер КСО в ТП-132 (5шт.)</t>
  </si>
  <si>
    <t>K_20/1.3.1.4</t>
  </si>
  <si>
    <t>Реконструкция высоковольного оборудования,в части замены изношенных камер КСО в ТП-271 (4 шт.)</t>
  </si>
  <si>
    <t>K_20/1.3.1.5</t>
  </si>
  <si>
    <t>Реконструкция низковольтного оборудования,в части замены щиов на панели ЩО в РП-35 (4 шт.)</t>
  </si>
  <si>
    <t>K_20/1.3.2.1</t>
  </si>
  <si>
    <t>Реконструкция низковольтного оборудования,в части замены щиов на панели ЩО в ТП-1253 (3 шт.)</t>
  </si>
  <si>
    <t>K_20/1.3.2.2</t>
  </si>
  <si>
    <t>Реконструкция низковольтного оборудования,в части замены щиов на панели ЩО в ТП-814 (4 шт.)</t>
  </si>
  <si>
    <t>K_20/1.3.2.3</t>
  </si>
  <si>
    <t>Реконструкция низковольтного оборудования,в части замены щиов на панели ЩО в ТП-787 (2 шт.)</t>
  </si>
  <si>
    <t>K_20/1.3.2.4</t>
  </si>
  <si>
    <t>Реконструкция низковольтного оборудования,в части замены щиов на панели ЩО в ТП-459 (5 шт.)</t>
  </si>
  <si>
    <t>K_20/1.3.2.5</t>
  </si>
  <si>
    <t>Реконструкция низковольтного оборудования,в части замены щиов на панели ЩО в ТП-80 (2 шт.)</t>
  </si>
  <si>
    <t>K_20/1.3.2.6</t>
  </si>
  <si>
    <t>Реконструкция высоковольного оборудования,в части замены масляных выключаелей на вакуумные  в РП-33 (7 шт.)</t>
  </si>
  <si>
    <t>K_20/1.3.3.1</t>
  </si>
  <si>
    <t>Реконструкция высоковольного оборудования,в части замены масляных выключаелей на вакуумные  в РП-34 (13  шт.)</t>
  </si>
  <si>
    <t>K_20/1.3.3.2</t>
  </si>
  <si>
    <t>Реконструкция высоковольного оборудования,в части замены масляных выключаелей на вакуумные  в РП-42 (13 шт.)</t>
  </si>
  <si>
    <t>K_20/1.3.3.3</t>
  </si>
  <si>
    <t>Реконструкция высоковольного оборудования,в части замены масляных выключаелей на вакуумные  в РП-77 (4 шт.)</t>
  </si>
  <si>
    <t>K_20/1.3.3.4</t>
  </si>
  <si>
    <t>Реконструкция высоковольного оборудования,в части замены масляных выключаелей на вакуумные  в РП-70 (12шт.)</t>
  </si>
  <si>
    <t>K_20/1.3.3.5</t>
  </si>
  <si>
    <t>Реконструкция высоковольного оборудования,в части замены масляных выключаелей на вакуумные  в РП-67 (6шт.)</t>
  </si>
  <si>
    <t>K_20/1.3.3.6</t>
  </si>
  <si>
    <t>Реконструкция низковольтного оборудования,в части замены автоматических выключаелей в ТП-912 (2 шт.)</t>
  </si>
  <si>
    <t>K_20/1.3.4.1</t>
  </si>
  <si>
    <t>Реконструкция низковольтного оборудования,в части замены автоматических выключаелей в ТП-913 (2 шт.)</t>
  </si>
  <si>
    <t>K_20/1.3.4.2</t>
  </si>
  <si>
    <t>Реконструкция низковольтного оборудования,в части замены автоматических выключаелей в ТП-874 (2 шт.)</t>
  </si>
  <si>
    <t>K_20/1.3.4.3</t>
  </si>
  <si>
    <t>Реконструкция низковольтного оборудования,в части замены автоматических выключаелей в ТП-900 (2 шт.)</t>
  </si>
  <si>
    <t>K_20/1.3.4.4</t>
  </si>
  <si>
    <t>Реконструкция низковольтного оборудования,в части замены автоматических выключаелей в ТП-990 (2 шт.)</t>
  </si>
  <si>
    <t>K_20/1.3.4.5</t>
  </si>
  <si>
    <t>Реконструкция низковольтного оборудования,в части замены автоматических выключаелей в ТП-1000 (2 шт.)</t>
  </si>
  <si>
    <t>K_20/1.3.4.6</t>
  </si>
  <si>
    <t>Реконструкция низковольтного оборудования,в части замены автоматических выключаелей в ТП-1001 (2 шт.)</t>
  </si>
  <si>
    <t>K_20/1.3.4.7</t>
  </si>
  <si>
    <t>Реконструкция низковольтного оборудования,в части замены автоматических выключаелей в ТП-1003 (2 шт.)</t>
  </si>
  <si>
    <t>K_20/1.3.4.8</t>
  </si>
  <si>
    <t>Реконструкция ВЛ-0,4 кВ ТП-290 с монтажом кабельных выводов  (протяженность по трассе 2,69 км)</t>
  </si>
  <si>
    <t>Реконструкция КЛ 6-10 кВ  РП-10 - ТП-951 (протяженность 0,39 км)</t>
  </si>
  <si>
    <t>K_20/1.1.3.1</t>
  </si>
  <si>
    <t>Реконструкция КЛ 6-10 кВ  РП-41 - ТП-951 (протяженность 0,89 км)</t>
  </si>
  <si>
    <t>K_20/1.1.3.2</t>
  </si>
  <si>
    <t>Реконструкция КЛ 6-10 кВ  ТП-760 - ТП-726 (протяженность 0,29  км)</t>
  </si>
  <si>
    <t>K_20/1.1.3.3</t>
  </si>
  <si>
    <t>Реконструкция КЛ 6-10 кВ  ТП-250 - ТП-146 (протяженность 0,44 км)</t>
  </si>
  <si>
    <t>K_20/1.1.3.5</t>
  </si>
  <si>
    <t>Реконструкция КЛ 6-10 кВ  РП-7 - ТП-20 (протяженность 0,65 км)</t>
  </si>
  <si>
    <t>K_20/1.1.3.6</t>
  </si>
  <si>
    <t>Реконструкция КЛ 6-10 кВ  ТП- 112 - ТП-271 (протяженность 0,35 км)</t>
  </si>
  <si>
    <t>K_20/1.1.3.7</t>
  </si>
  <si>
    <t>Устройство закрытого перехода кабеля 6кВ по жд путями и инфраструктурой ОАО "РЖД" (реконструкция КЛ-6кВ: ПС-39-РП-57 ф.23,ПС-39-РП-55 ф.15,ф.22,ПС-39- РП-5 ф.2) (протяженностьпо трассе 0,35 км)(протяженностьпо трассе 0,390 км)</t>
  </si>
  <si>
    <t>K_20/1.1.3.10</t>
  </si>
  <si>
    <t>Реконструкция КЛ 6-10 кВ РП-42-ТП-413 (протяженностьпо трассе 0,594 км)</t>
  </si>
  <si>
    <t>K_20/1.1.3.11</t>
  </si>
  <si>
    <t>Реконструкция КЛ 6-10 кВ ТП-161-ТП-191 (протяженностьпо трассе 0,449км)</t>
  </si>
  <si>
    <t>K_20/1.1.3.12</t>
  </si>
  <si>
    <t xml:space="preserve"> Реконструкция КЛ 6-10 кВ ПС-16-РП-20 (протяженностьпо трассе 2,021км)</t>
  </si>
  <si>
    <t>K_20/1.1.3.13</t>
  </si>
  <si>
    <t>Реконструкция КЛ-0,4кВ (протяженность по трассе 0,500 км)</t>
  </si>
  <si>
    <t>K_20/1.1.3</t>
  </si>
  <si>
    <t xml:space="preserve">Реконструкция КЛ 6,10кВ ГПП ТЭЦ-1 - ТП-1181 (протяженностью по трассе 5,112 км) </t>
  </si>
  <si>
    <t>Модернизация АИИСКУЭ Энергосервер</t>
  </si>
  <si>
    <t>K_20/1.3.9</t>
  </si>
  <si>
    <t>Внедрение информационно-измерительного комплекса системы учета электрической энергии в электроустановках и сетях АО "ВГЭС" (хоз. способ)</t>
  </si>
  <si>
    <t>K_20/2.1.1</t>
  </si>
  <si>
    <t>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</si>
  <si>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K_20/2.1.2</t>
  </si>
  <si>
    <t>Стр-во дополнительной БКТП 1х250 в сети ТП-594 - ТП-593 с прокладкой 2-х кабелей 3х120 до места соединения с КЛ ТП-594 -ТП-623 и кабелей 4х120 выводы на сеть</t>
  </si>
  <si>
    <t>K_20/2.2.2.1</t>
  </si>
  <si>
    <t>Стр-во дополнительной БКТП 1х250 в сети ТП-1708 с прокладкой 2-х кабелей 3х120 до места соединения с КЛ ТП-1369-ТП-1279 и кабелей 4х120 выводы на сеть</t>
  </si>
  <si>
    <t>K_20/2.2.2.3</t>
  </si>
  <si>
    <t>Строительство БКРП 2х630 взамен РП-2 по адресу: ул. Плехановская, 8р</t>
  </si>
  <si>
    <t>K_20/2.2.2.4</t>
  </si>
  <si>
    <t>Строительство БКРП 2х250 взамен РП-56 по адресу: пр. Патриотов, 31</t>
  </si>
  <si>
    <t>K_20/2.2.2.5</t>
  </si>
  <si>
    <t>Строительство КТП 1х400 взамен КТП-744 по адресу: ул. Машинистов, 19</t>
  </si>
  <si>
    <t>K_20/2.2.2.6</t>
  </si>
  <si>
    <t>Строительство КТП 1х630 взамен КТП-329 по адресу: ул. Калининградская, 46</t>
  </si>
  <si>
    <t>K_20/2.2.2.7</t>
  </si>
  <si>
    <t>Строительство КТП 1х250 взамен КТП-908 по адресу: ул. Братская, 47</t>
  </si>
  <si>
    <t>K_20/2.2.2.8</t>
  </si>
  <si>
    <t>Строительство КТП 1х250 взамен КТП-926 по адресу: ул. Солнечная, 17</t>
  </si>
  <si>
    <t>K_20/2.2.2.9</t>
  </si>
  <si>
    <t>Строительство КТП 1х250 взамен КТП-591 по адресу: ул. Лызлова,47</t>
  </si>
  <si>
    <t>K_20/2.2.2.12</t>
  </si>
  <si>
    <t>Строительство низковольных и высоковольтных кабелей к ТП (протяженность 1,9 км)</t>
  </si>
  <si>
    <t>K_20/1.3.8.1</t>
  </si>
  <si>
    <t xml:space="preserve"> БКТП-1848 - БКТП-1849 (протяженность по трассе 0,2 км)</t>
  </si>
  <si>
    <t xml:space="preserve">Приобретение оборудования для производственных служб: Многофункциональное устройство (МФУ) А3 (2шт.),Системный блок (4шт.), Сервер (1шт.), Плоттер (1шт),Телевизор для организации ВКС-1шт.,Тестер витой пары,Микроомметр (2шт),Виброплита (3шт.),Источник бесперебойного питания,Бензоэлектрогонератор 4 кВт(1шт),Ультрозвуковой измеритель прочности строительных материалов (1шт.),Генератор 
Указатель повреждения кабеля (2 комп.),Квик-капер механический для экскаватора-погрузчика с комплектом пальцев и соединений БРС (2шт.),Бензиновый генератор (2шт), Шиномонтажный станок для легковых автомобилей,Автомониторинг (128шт.)
</t>
  </si>
  <si>
    <t>K_20/1.3.9.1/о</t>
  </si>
  <si>
    <t xml:space="preserve">Приобретение автотранспорта для производственой деятельности: автомобиль легковой (3 шт.), автофургон (4 шт.), экскаватор-погрузчик (1 шт.), установка ГНБ, полуприцеп духосный
</t>
  </si>
  <si>
    <t>K_20/1.3.9.1/а</t>
  </si>
  <si>
    <t xml:space="preserve">Утвержденные плановые значения показателей приведены в соответствии с   </t>
  </si>
  <si>
    <t>Реконструкция ВЛ-0,4кВ для технологического присоединения от ТП-971  (протяженность по трассе 0,108 км)</t>
  </si>
  <si>
    <t>K_20/1.1.4.2.1</t>
  </si>
  <si>
    <t>Реконструкция ВЛ-0,4кВ для технологического присоединения от ТП-1369 (протяженность по трассе 0,08 км)</t>
  </si>
  <si>
    <t>K_20/1.1.4.2.2</t>
  </si>
  <si>
    <t>Реконструкция ВЛ-0,4кВ для технологического присоединения от ТП-1962 (протяженность по трассе 0,260км)</t>
  </si>
  <si>
    <t>K_20/1.1.4.2.3</t>
  </si>
  <si>
    <t>Реконструкция ВЛ-0,4кВ для технологического присоединения от ТП-65 (протяженность по трассе 0,030км)</t>
  </si>
  <si>
    <t>K_20/1.1.4.2.4</t>
  </si>
  <si>
    <t>Реконструкция ВЛ-0,4кВ для технологического присоединения от БКТП-1951 (протяженность по трассе 0,432км)</t>
  </si>
  <si>
    <t>K_20/1.1.4.2.5</t>
  </si>
  <si>
    <t xml:space="preserve">ТП-548 КВЛИ-0,4кВ ул.Рязанская 117 </t>
  </si>
  <si>
    <t>K_20/1.1.4.2.6</t>
  </si>
  <si>
    <t>ТП-919 КВЛИ-0,4 кВ пер.Автогенный 9б (Иванова В.В.)</t>
  </si>
  <si>
    <t>K_20/1.1.4.2.7</t>
  </si>
  <si>
    <t xml:space="preserve">Реконструкция низковольного оборудования  по технологическому присоединению в ТП-19 </t>
  </si>
  <si>
    <t>K_20/1.1.4.2.8</t>
  </si>
  <si>
    <t>Реконструкция высоковольтного оборудования (замена трансформатора 1х0,63) ТП-49</t>
  </si>
  <si>
    <t>K_20/1.1.4.2.9</t>
  </si>
  <si>
    <t>Вынос опоры ВЛ-0,4кВ ТП-1040 из границ з.уч.ул.Миронова 39/1</t>
  </si>
  <si>
    <t>K_20/1.2.2.1.1</t>
  </si>
  <si>
    <t>Реконструкция КЛ-0,4кВ ТП-1929 до опоры №1 поселок Маклок (протяженность по трассе 0,027км)</t>
  </si>
  <si>
    <t>K_20/1.2.2.1.2</t>
  </si>
  <si>
    <t>Реконструкция КЛ-0,4кВ КТП-1888 до опоры 1А Набережная Массалитинова  (протяженность по трассе 0,034 км)</t>
  </si>
  <si>
    <t>K_20/1.2.2.1.3</t>
  </si>
  <si>
    <t>Проектирование стр-ва БКРП взамен  РП-56 по адресу: пр.Патриотов,21</t>
  </si>
  <si>
    <t>E_19/1.3.12.п</t>
  </si>
  <si>
    <t>Стр-во БКТП 2х630  взамен ТП-21 по адресу: пер.Детский,2т</t>
  </si>
  <si>
    <t>E_19/2.1.7</t>
  </si>
  <si>
    <t>Вынос БКТП-1973 из зоны строительства по адресу : ул.Бурденко,1</t>
  </si>
  <si>
    <t>K_20/1.4.1</t>
  </si>
  <si>
    <t xml:space="preserve">ТП-1935 КЛ-1кВ ул.Дорожная, 18 </t>
  </si>
  <si>
    <t>K_20/1.4.2</t>
  </si>
  <si>
    <t xml:space="preserve">ТП-563 КЛ-1кВ пр-т Патриотов,23е </t>
  </si>
  <si>
    <t>K_20/1.4.3</t>
  </si>
  <si>
    <t xml:space="preserve">ТП-71 КВЛИ-0,4 кВ ул.45 Стрелковой дивизии 193 </t>
  </si>
  <si>
    <t>K_20/1.4.4</t>
  </si>
  <si>
    <t xml:space="preserve">ТП-919 КВЛИ-0,4 кВ пер.Автогенный 9б </t>
  </si>
  <si>
    <t>K_20/1.4.5</t>
  </si>
  <si>
    <t>Вынос КЛ-1кВ;РП-9-опора №5 ВЛ-0,4 кВ РП-9 из зоны строительствапо ул.Ростовская 55(ООО КИМАКС)</t>
  </si>
  <si>
    <t>K_20/1.4.6</t>
  </si>
  <si>
    <t>ТП-1757 КЛ-1кВ ул.Корольковой 11в (Гусева О.В.)</t>
  </si>
  <si>
    <t>K_20/1.4.7</t>
  </si>
  <si>
    <t>ТП-1935 КЛ-1кВ ул.Дорожная, 18 (АО "Агроэлектроника")</t>
  </si>
  <si>
    <t>K_20/1.4.8</t>
  </si>
  <si>
    <t>Сроительство от ТП-396 до оп.№34 пер.Гражданский ( протяженносью 0,490км)</t>
  </si>
  <si>
    <t>K_20/1.4.9</t>
  </si>
  <si>
    <t>Строительство КЛ-0,4кВ ТП-607 КЛ-1кВ ул.Героев Сибиряков 12/е(протяженность по трассе 0,264км)</t>
  </si>
  <si>
    <t>K_20/1.4.10</t>
  </si>
  <si>
    <t>Строительство КЛ-0,4кВ ТП-222 КЛ-1 кВ ул.Мира 3 (протяженность по трассе 0,124км)</t>
  </si>
  <si>
    <t>K_20/1.4.11</t>
  </si>
  <si>
    <t>ТП-481 ул.Попова 2 Детский садик №69 (Управление строительной политики)</t>
  </si>
  <si>
    <t>K_20/1.4.12</t>
  </si>
  <si>
    <t>Строительство КЛ-0,4кВ ТП-823 муфы в ст. ул.Острогожская,150/1 ( протяженность по трассе 0,325 км)</t>
  </si>
  <si>
    <t>K_20/1.4.13</t>
  </si>
  <si>
    <t xml:space="preserve">ТП-1757 КЛ-1кВ ул.Корольковой 11в </t>
  </si>
  <si>
    <t>K_20/1.4.14</t>
  </si>
  <si>
    <t>Строительство КЛ-0,4кВ  от ТП-1369 до опоры Г/св ул.Чапаева (протяженность по трассе 0,034 км)</t>
  </si>
  <si>
    <t>K_20/1.4.15</t>
  </si>
  <si>
    <t>Стр-во БКТП 1х250  взамен ТП-395 по адресу:  ул.Куколкина,7Т</t>
  </si>
  <si>
    <t>E_19/2.1.6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</si>
  <si>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</si>
  <si>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E_19/1.3.12.2</t>
  </si>
  <si>
    <t>Телевизор 65 LG 65UM7300 black(UHD 4K 3840x2160 SmartTV 100Hz DVB-T/T2/C/S/S2 USB WiFi)(65UM7300PLB)</t>
  </si>
  <si>
    <t>K_20/1.6.1</t>
  </si>
  <si>
    <t xml:space="preserve"> Строительство КЛ-1 кВ от  РП-91 протяженностью12х0,310 м . по договору Т.П. (до 670 кВт) №2555 от 16.02.2015</t>
  </si>
  <si>
    <t>Строительство КЛ-0,4 кВ до границы участка по ул..121 Стрелковой дивизии,11, (ОАО "Главное управление обустройства войск", дог. № 2538 от 12.12.2014 г., протяженность - 1,080 км)</t>
  </si>
  <si>
    <t xml:space="preserve"> Строительство 6 КЛ-0,4 кВ от ТП-637 протяженностью 6х0,34 км. по договору Т.П. (от 150 до 670 кВт) №372 от 07.06.2018</t>
  </si>
  <si>
    <t xml:space="preserve"> Строительство КЛ-1 кВ от ТП-проект. протяженностью  2х0,145 км; 2х0,08 км; 2х0,07 км; 8х0,07 км; 2х0,1 км; 0,01 км.  по договору Т.П. (свыше 670 кВт) №836 от 10.12.2015</t>
  </si>
  <si>
    <t>Строительство КЛ-10 кВ сеч. 3х185 мм2  от  РУ-6 кВ БКТП-311 до ТП-проект., ориентировочной протяженностью L=1,1 км. о договору Т.П. (до 670 кВт) №232 от 05.06.2019.</t>
  </si>
  <si>
    <t xml:space="preserve"> Строительство КЛ-10 кВ от КТП-1154 протяженностью 0,6 км. по договору Т.П. (свыше 670 кВт) №727 от 28.10.2016</t>
  </si>
  <si>
    <t>Строительство КЛ-1 кВ от РУ-0,4 кВ ТП-1181 (секция Т-4) и ТП-1183 (секция Т1) до границы участка заявителя протяженностью 0,26 км по договору ТП (до 670 кВт) №602  от 30.05.2019 г.</t>
  </si>
  <si>
    <t>Строительство КЛ-1 кВ от РУ-0,4 кВ кВ ТП-865 (секция Т-2) до границы участка заявителя протяженностью 2х0,1 км по договору Т.П. ( до 670 кВт) № 1358 от 17.12.2019 г</t>
  </si>
  <si>
    <t>E_18/00034</t>
  </si>
  <si>
    <t>F_15/00037</t>
  </si>
  <si>
    <t>E_18/00017</t>
  </si>
  <si>
    <t>H_17/00050</t>
  </si>
  <si>
    <t>J_19/00071</t>
  </si>
  <si>
    <t>H_17/00029</t>
  </si>
  <si>
    <t>J_19/00083</t>
  </si>
  <si>
    <t>J_19/00084</t>
  </si>
  <si>
    <t>нд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</si>
  <si>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</si>
  <si>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</si>
  <si>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Перенос сроков выполнения работ  в связи с проведением торговых процедур.</t>
  </si>
  <si>
    <t>Ликвидация последствий аварии.</t>
  </si>
  <si>
    <t>Работы выполнены с опережением.</t>
  </si>
  <si>
    <t xml:space="preserve">В связи с невозможностью пообъектного планирования мероприятий по строительству кабельных линий плановый объем финансирования устанавливается общей суммой.  </t>
  </si>
  <si>
    <t>Объект переходящий по инвестиционной программе 2019 года.</t>
  </si>
  <si>
    <t>Вынос ЛЭП.Оказание услуг по снятию ограничений в использовании земельного участка по обращению.</t>
  </si>
  <si>
    <t>Проведена реконструкция для осуществления технологического присоединения.</t>
  </si>
  <si>
    <t>Приобретение автотранспорта по инвестиционной программе 2019 года.</t>
  </si>
  <si>
    <t>Внеплановое приобретение.</t>
  </si>
  <si>
    <t>Перенос сроков выполнения работ  в связи с длительным согласованием проектной документации</t>
  </si>
  <si>
    <t>Перенос сроков выполнения работ  в связи с длительным согласованием проектной документации.</t>
  </si>
  <si>
    <t>Уточнение ПСД.Снижение стоимости работ.</t>
  </si>
  <si>
    <t>Проведено строительство для осуществления технологического присоединения.</t>
  </si>
  <si>
    <t>K_20/1.2.2.1.4</t>
  </si>
  <si>
    <t>K_20/1.1.3.4</t>
  </si>
  <si>
    <t>Реконструкция КЛ 6-10 кВ  ТП-760 - ТП-830 (протяженность 0,41 км)</t>
  </si>
  <si>
    <t xml:space="preserve">Реконструкция КЛ 6-10 кВ РП-100-ТП-931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</si>
</sst>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1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3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79">
    <xf numFmtId="0" fontId="0" fillId="0" borderId="0" xfId="0"/>
    <xf numFmtId="0" fontId="9" fillId="0" borderId="0" xfId="37" applyFont="1" applyAlignment="1">
      <alignment horizontal="right"/>
    </xf>
    <xf numFmtId="0" fontId="9" fillId="0" borderId="0" xfId="37" applyFont="1"/>
    <xf numFmtId="0" fontId="9" fillId="0" borderId="0" xfId="37" applyFont="1" applyBorder="1"/>
    <xf numFmtId="0" fontId="29" fillId="0" borderId="0" xfId="54" applyFont="1" applyAlignment="1">
      <alignment vertical="center"/>
    </xf>
    <xf numFmtId="0" fontId="31" fillId="0" borderId="0" xfId="37" applyFont="1" applyFill="1" applyAlignment="1">
      <alignment wrapText="1"/>
    </xf>
    <xf numFmtId="0" fontId="31" fillId="0" borderId="0" xfId="37" applyFont="1" applyFill="1" applyBorder="1" applyAlignment="1">
      <alignment horizontal="center"/>
    </xf>
    <xf numFmtId="0" fontId="31" fillId="0" borderId="0" xfId="37" applyFont="1" applyFill="1" applyBorder="1" applyAlignment="1"/>
    <xf numFmtId="0" fontId="31" fillId="0" borderId="0" xfId="0" applyFont="1" applyFill="1" applyAlignment="1"/>
    <xf numFmtId="0" fontId="35" fillId="0" borderId="0" xfId="54" applyFont="1" applyFill="1" applyAlignment="1">
      <alignment vertical="center"/>
    </xf>
    <xf numFmtId="0" fontId="29" fillId="0" borderId="0" xfId="54" applyFont="1" applyFill="1" applyAlignment="1">
      <alignment vertical="center"/>
    </xf>
    <xf numFmtId="0" fontId="36" fillId="0" borderId="0" xfId="37" applyFont="1" applyFill="1"/>
    <xf numFmtId="167" fontId="36" fillId="0" borderId="0" xfId="37" applyNumberFormat="1" applyFont="1" applyFill="1"/>
    <xf numFmtId="4" fontId="36" fillId="0" borderId="0" xfId="37" applyNumberFormat="1" applyFont="1" applyFill="1"/>
    <xf numFmtId="0" fontId="36" fillId="0" borderId="0" xfId="37" applyFont="1" applyFill="1" applyBorder="1" applyAlignment="1">
      <alignment horizontal="center"/>
    </xf>
    <xf numFmtId="167" fontId="36" fillId="0" borderId="0" xfId="37" applyNumberFormat="1" applyFont="1" applyFill="1" applyBorder="1" applyAlignment="1">
      <alignment horizontal="center"/>
    </xf>
    <xf numFmtId="0" fontId="36" fillId="0" borderId="10" xfId="37" applyFont="1" applyFill="1" applyBorder="1" applyAlignment="1">
      <alignment horizontal="center" vertical="center" wrapText="1"/>
    </xf>
    <xf numFmtId="167" fontId="36" fillId="0" borderId="10" xfId="37" applyNumberFormat="1" applyFont="1" applyFill="1" applyBorder="1" applyAlignment="1">
      <alignment horizontal="center" vertical="center" wrapText="1"/>
    </xf>
    <xf numFmtId="3" fontId="36" fillId="0" borderId="10" xfId="37" applyNumberFormat="1" applyFont="1" applyFill="1" applyBorder="1" applyAlignment="1">
      <alignment horizontal="center" vertical="center" wrapText="1"/>
    </xf>
    <xf numFmtId="167" fontId="36" fillId="0" borderId="10" xfId="37" applyNumberFormat="1" applyFont="1" applyFill="1" applyBorder="1"/>
    <xf numFmtId="167" fontId="38" fillId="0" borderId="10" xfId="37" applyNumberFormat="1" applyFont="1" applyFill="1" applyBorder="1"/>
    <xf numFmtId="167" fontId="38" fillId="24" borderId="10" xfId="37" applyNumberFormat="1" applyFont="1" applyFill="1" applyBorder="1"/>
    <xf numFmtId="0" fontId="39" fillId="0" borderId="0" xfId="37" applyFont="1"/>
    <xf numFmtId="0" fontId="40" fillId="0" borderId="10" xfId="0" quotePrefix="1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center" vertical="center" wrapText="1"/>
    </xf>
    <xf numFmtId="1" fontId="38" fillId="0" borderId="10" xfId="37" quotePrefix="1" applyNumberFormat="1" applyFont="1" applyFill="1" applyBorder="1" applyAlignment="1">
      <alignment horizontal="center" vertical="center"/>
    </xf>
    <xf numFmtId="1" fontId="38" fillId="0" borderId="10" xfId="37" applyNumberFormat="1" applyFont="1" applyFill="1" applyBorder="1" applyAlignment="1">
      <alignment vertical="center" wrapText="1"/>
    </xf>
    <xf numFmtId="1" fontId="38" fillId="0" borderId="10" xfId="37" applyNumberFormat="1" applyFont="1" applyFill="1" applyBorder="1" applyAlignment="1">
      <alignment horizontal="center" vertical="center"/>
    </xf>
    <xf numFmtId="1" fontId="36" fillId="0" borderId="10" xfId="621" quotePrefix="1" applyNumberFormat="1" applyFont="1" applyFill="1" applyBorder="1" applyAlignment="1">
      <alignment horizontal="center" vertical="center"/>
    </xf>
    <xf numFmtId="1" fontId="36" fillId="0" borderId="10" xfId="621" applyNumberFormat="1" applyFont="1" applyFill="1" applyBorder="1" applyAlignment="1">
      <alignment vertical="center" wrapText="1"/>
    </xf>
    <xf numFmtId="1" fontId="37" fillId="0" borderId="10" xfId="621" applyNumberFormat="1" applyFont="1" applyFill="1" applyBorder="1" applyAlignment="1">
      <alignment horizontal="center" vertical="center"/>
    </xf>
    <xf numFmtId="0" fontId="36" fillId="0" borderId="10" xfId="621" quotePrefix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vertical="center" wrapText="1"/>
    </xf>
    <xf numFmtId="0" fontId="36" fillId="0" borderId="10" xfId="62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1" fontId="38" fillId="0" borderId="10" xfId="621" quotePrefix="1" applyNumberFormat="1" applyFont="1" applyFill="1" applyBorder="1" applyAlignment="1">
      <alignment horizontal="center" vertical="center"/>
    </xf>
    <xf numFmtId="1" fontId="38" fillId="0" borderId="10" xfId="621" applyNumberFormat="1" applyFont="1" applyFill="1" applyBorder="1" applyAlignment="1">
      <alignment vertical="center" wrapText="1"/>
    </xf>
    <xf numFmtId="1" fontId="36" fillId="0" borderId="10" xfId="37" quotePrefix="1" applyNumberFormat="1" applyFont="1" applyFill="1" applyBorder="1" applyAlignment="1">
      <alignment horizontal="center" vertical="center"/>
    </xf>
    <xf numFmtId="1" fontId="36" fillId="0" borderId="10" xfId="37" applyNumberFormat="1" applyFont="1" applyFill="1" applyBorder="1" applyAlignment="1">
      <alignment vertical="center" wrapText="1"/>
    </xf>
    <xf numFmtId="1" fontId="36" fillId="0" borderId="10" xfId="37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0" xfId="0" quotePrefix="1" applyFont="1" applyFill="1" applyBorder="1" applyAlignment="1">
      <alignment horizontal="center" vertical="center"/>
    </xf>
    <xf numFmtId="0" fontId="36" fillId="0" borderId="10" xfId="0" quotePrefix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1" fontId="36" fillId="0" borderId="10" xfId="621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vertical="center" wrapText="1"/>
    </xf>
    <xf numFmtId="0" fontId="38" fillId="0" borderId="10" xfId="37" applyFont="1" applyFill="1" applyBorder="1"/>
    <xf numFmtId="0" fontId="36" fillId="0" borderId="10" xfId="37" applyFont="1" applyFill="1" applyBorder="1"/>
    <xf numFmtId="0" fontId="36" fillId="0" borderId="11" xfId="37" applyFont="1" applyFill="1" applyBorder="1" applyAlignment="1">
      <alignment vertical="center" wrapText="1"/>
    </xf>
    <xf numFmtId="0" fontId="36" fillId="0" borderId="10" xfId="37" applyFont="1" applyFill="1" applyBorder="1" applyAlignment="1">
      <alignment vertical="center" wrapText="1"/>
    </xf>
    <xf numFmtId="0" fontId="36" fillId="0" borderId="0" xfId="37" applyFont="1" applyFill="1" applyAlignment="1">
      <alignment horizontal="right" vertical="center"/>
    </xf>
    <xf numFmtId="0" fontId="36" fillId="0" borderId="0" xfId="37" applyFont="1" applyFill="1" applyAlignment="1">
      <alignment horizontal="right"/>
    </xf>
    <xf numFmtId="4" fontId="38" fillId="0" borderId="10" xfId="37" applyNumberFormat="1" applyFont="1" applyFill="1" applyBorder="1"/>
    <xf numFmtId="4" fontId="36" fillId="0" borderId="10" xfId="37" applyNumberFormat="1" applyFont="1" applyFill="1" applyBorder="1"/>
    <xf numFmtId="0" fontId="36" fillId="25" borderId="10" xfId="37" applyFont="1" applyFill="1" applyBorder="1"/>
    <xf numFmtId="0" fontId="36" fillId="0" borderId="10" xfId="37" applyFont="1" applyFill="1" applyBorder="1" applyAlignment="1">
      <alignment horizontal="center" vertical="center" wrapText="1"/>
    </xf>
    <xf numFmtId="0" fontId="37" fillId="0" borderId="0" xfId="54" applyFont="1" applyFill="1" applyAlignment="1">
      <alignment horizontal="center" vertical="center"/>
    </xf>
    <xf numFmtId="0" fontId="36" fillId="0" borderId="12" xfId="37" applyFont="1" applyFill="1" applyBorder="1" applyAlignment="1">
      <alignment horizontal="center" vertical="center" wrapText="1"/>
    </xf>
    <xf numFmtId="0" fontId="36" fillId="0" borderId="15" xfId="37" applyFont="1" applyFill="1" applyBorder="1" applyAlignment="1">
      <alignment horizontal="center" vertical="center" wrapText="1"/>
    </xf>
    <xf numFmtId="0" fontId="36" fillId="0" borderId="10" xfId="37" applyFont="1" applyFill="1" applyBorder="1" applyAlignment="1">
      <alignment horizontal="center" vertical="center" wrapText="1"/>
    </xf>
    <xf numFmtId="0" fontId="36" fillId="0" borderId="11" xfId="37" applyFont="1" applyFill="1" applyBorder="1" applyAlignment="1">
      <alignment horizontal="center" vertical="center" wrapText="1"/>
    </xf>
    <xf numFmtId="0" fontId="36" fillId="0" borderId="14" xfId="37" applyFont="1" applyFill="1" applyBorder="1" applyAlignment="1">
      <alignment horizontal="center" vertical="center" wrapText="1"/>
    </xf>
    <xf numFmtId="0" fontId="36" fillId="0" borderId="13" xfId="37" applyFont="1" applyFill="1" applyBorder="1" applyAlignment="1">
      <alignment horizontal="center" vertical="center" wrapText="1"/>
    </xf>
    <xf numFmtId="0" fontId="36" fillId="24" borderId="16" xfId="37" applyFont="1" applyFill="1" applyBorder="1" applyAlignment="1">
      <alignment horizontal="center"/>
    </xf>
    <xf numFmtId="0" fontId="36" fillId="24" borderId="0" xfId="37" applyFont="1" applyFill="1" applyBorder="1" applyAlignment="1">
      <alignment horizontal="center"/>
    </xf>
    <xf numFmtId="0" fontId="36" fillId="24" borderId="0" xfId="37" applyFont="1" applyFill="1" applyAlignment="1">
      <alignment horizontal="center" wrapText="1"/>
    </xf>
    <xf numFmtId="0" fontId="37" fillId="24" borderId="0" xfId="54" applyFont="1" applyFill="1" applyAlignment="1">
      <alignment horizontal="center" vertical="center"/>
    </xf>
    <xf numFmtId="0" fontId="36" fillId="24" borderId="0" xfId="0" applyFont="1" applyFill="1" applyAlignment="1">
      <alignment horizontal="center"/>
    </xf>
    <xf numFmtId="0" fontId="36" fillId="0" borderId="17" xfId="37" applyFont="1" applyFill="1" applyBorder="1" applyAlignment="1">
      <alignment horizontal="center" vertical="center" wrapText="1"/>
    </xf>
    <xf numFmtId="0" fontId="36" fillId="0" borderId="10" xfId="0" quotePrefix="1" applyFont="1" applyFill="1" applyBorder="1" applyAlignment="1">
      <alignment horizontal="center"/>
    </xf>
    <xf numFmtId="0" fontId="36" fillId="0" borderId="10" xfId="0" applyFont="1" applyFill="1" applyBorder="1" applyAlignment="1">
      <alignment wrapText="1"/>
    </xf>
    <xf numFmtId="0" fontId="36" fillId="0" borderId="10" xfId="0" applyFont="1" applyFill="1" applyBorder="1"/>
    <xf numFmtId="1" fontId="36" fillId="0" borderId="10" xfId="37" applyNumberFormat="1" applyFont="1" applyFill="1" applyBorder="1" applyAlignment="1">
      <alignment vertical="center"/>
    </xf>
    <xf numFmtId="1" fontId="36" fillId="0" borderId="11" xfId="37" quotePrefix="1" applyNumberFormat="1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wrapText="1"/>
    </xf>
    <xf numFmtId="1" fontId="36" fillId="0" borderId="11" xfId="37" applyNumberFormat="1" applyFont="1" applyFill="1" applyBorder="1" applyAlignment="1">
      <alignment vertical="center"/>
    </xf>
  </cellXfs>
  <cellStyles count="622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3 22" xfId="621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2"/>
  <sheetViews>
    <sheetView tabSelected="1" topLeftCell="A10" zoomScaleNormal="100" zoomScaleSheetLayoutView="80" workbookViewId="0">
      <selection activeCell="G177" sqref="G177"/>
    </sheetView>
  </sheetViews>
  <sheetFormatPr defaultRowHeight="15.75" x14ac:dyDescent="0.25"/>
  <cols>
    <col min="1" max="1" width="10.375" style="11" customWidth="1"/>
    <col min="2" max="2" width="60.75" style="11" customWidth="1"/>
    <col min="3" max="3" width="13" style="11" customWidth="1"/>
    <col min="4" max="6" width="11.125" style="11" customWidth="1"/>
    <col min="7" max="7" width="9" style="11" customWidth="1"/>
    <col min="8" max="8" width="10.375" style="11" customWidth="1"/>
    <col min="9" max="9" width="9" style="11" customWidth="1"/>
    <col min="10" max="10" width="9.875" style="11" customWidth="1"/>
    <col min="11" max="15" width="9" style="11" customWidth="1"/>
    <col min="16" max="16" width="9" style="12" customWidth="1"/>
    <col min="17" max="17" width="13.25" style="11" customWidth="1"/>
    <col min="18" max="19" width="10.375" style="11" customWidth="1"/>
    <col min="20" max="20" width="37.75" style="11" customWidth="1"/>
    <col min="21" max="22" width="10.625" style="2" customWidth="1"/>
    <col min="23" max="23" width="12.125" style="2" customWidth="1"/>
    <col min="24" max="24" width="10.625" style="2" customWidth="1"/>
    <col min="25" max="25" width="22.75" style="2" customWidth="1"/>
    <col min="26" max="63" width="10.625" style="2" customWidth="1"/>
    <col min="64" max="64" width="12.125" style="2" customWidth="1"/>
    <col min="65" max="65" width="11.5" style="2" customWidth="1"/>
    <col min="66" max="66" width="14.125" style="2" customWidth="1"/>
    <col min="67" max="67" width="15.125" style="2" customWidth="1"/>
    <col min="68" max="68" width="13" style="2" customWidth="1"/>
    <col min="69" max="69" width="11.75" style="2" customWidth="1"/>
    <col min="70" max="70" width="17.5" style="2" customWidth="1"/>
    <col min="71" max="16384" width="9" style="2"/>
  </cols>
  <sheetData>
    <row r="1" spans="1:34" ht="20.25" customHeight="1" x14ac:dyDescent="0.25">
      <c r="T1" s="53" t="s">
        <v>42</v>
      </c>
      <c r="V1" s="1"/>
    </row>
    <row r="2" spans="1:34" ht="19.5" customHeight="1" x14ac:dyDescent="0.25">
      <c r="E2" s="12"/>
      <c r="T2" s="54" t="s">
        <v>0</v>
      </c>
      <c r="V2" s="1"/>
    </row>
    <row r="3" spans="1:34" ht="17.25" customHeight="1" x14ac:dyDescent="0.25">
      <c r="E3" s="13"/>
      <c r="T3" s="54" t="s">
        <v>44</v>
      </c>
      <c r="V3" s="1"/>
    </row>
    <row r="4" spans="1:34" s="3" customFormat="1" ht="19.5" customHeight="1" x14ac:dyDescent="0.3">
      <c r="A4" s="67" t="s">
        <v>43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7"/>
      <c r="V4" s="7"/>
    </row>
    <row r="5" spans="1:34" s="3" customFormat="1" ht="20.25" customHeight="1" x14ac:dyDescent="0.3">
      <c r="A5" s="68" t="s">
        <v>144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5"/>
      <c r="V5" s="5"/>
      <c r="W5" s="5"/>
    </row>
    <row r="6" spans="1:34" s="3" customFormat="1" ht="22.5" customHeight="1" x14ac:dyDescent="0.3">
      <c r="A6" s="14"/>
      <c r="B6" s="14"/>
      <c r="C6" s="14"/>
      <c r="D6" s="14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  <c r="Q6" s="14"/>
      <c r="R6" s="14"/>
      <c r="S6" s="14"/>
      <c r="T6" s="14"/>
      <c r="U6" s="6"/>
      <c r="V6" s="6"/>
    </row>
    <row r="7" spans="1:34" s="3" customFormat="1" ht="21" customHeight="1" x14ac:dyDescent="0.3">
      <c r="A7" s="68" t="s">
        <v>128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5"/>
      <c r="V7" s="5"/>
    </row>
    <row r="8" spans="1:34" ht="21.75" customHeight="1" x14ac:dyDescent="0.25">
      <c r="A8" s="69" t="s">
        <v>9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4"/>
      <c r="V8" s="4"/>
    </row>
    <row r="9" spans="1:34" ht="22.5" customHeight="1" x14ac:dyDescent="0.3">
      <c r="A9" s="70" t="s">
        <v>134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8"/>
      <c r="V9" s="8"/>
    </row>
    <row r="10" spans="1:34" ht="19.5" customHeight="1" x14ac:dyDescent="0.25">
      <c r="A10" s="59" t="s">
        <v>367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21" customHeight="1" x14ac:dyDescent="0.25">
      <c r="A11" s="59" t="s">
        <v>133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9.5" customHeight="1" x14ac:dyDescent="0.3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7"/>
      <c r="V12" s="7"/>
    </row>
    <row r="13" spans="1:34" ht="84.75" customHeight="1" x14ac:dyDescent="0.25">
      <c r="A13" s="62" t="s">
        <v>8</v>
      </c>
      <c r="B13" s="62" t="s">
        <v>6</v>
      </c>
      <c r="C13" s="62" t="s">
        <v>1</v>
      </c>
      <c r="D13" s="63" t="s">
        <v>45</v>
      </c>
      <c r="E13" s="63" t="s">
        <v>146</v>
      </c>
      <c r="F13" s="63" t="s">
        <v>147</v>
      </c>
      <c r="G13" s="60" t="s">
        <v>145</v>
      </c>
      <c r="H13" s="71"/>
      <c r="I13" s="71"/>
      <c r="J13" s="71"/>
      <c r="K13" s="71"/>
      <c r="L13" s="71"/>
      <c r="M13" s="71"/>
      <c r="N13" s="71"/>
      <c r="O13" s="71"/>
      <c r="P13" s="61"/>
      <c r="Q13" s="63" t="s">
        <v>46</v>
      </c>
      <c r="R13" s="62" t="s">
        <v>41</v>
      </c>
      <c r="S13" s="62"/>
      <c r="T13" s="62" t="s">
        <v>2</v>
      </c>
      <c r="U13" s="3"/>
      <c r="V13" s="3"/>
    </row>
    <row r="14" spans="1:34" ht="69" customHeight="1" x14ac:dyDescent="0.25">
      <c r="A14" s="62"/>
      <c r="B14" s="62"/>
      <c r="C14" s="62"/>
      <c r="D14" s="64"/>
      <c r="E14" s="64"/>
      <c r="F14" s="64"/>
      <c r="G14" s="60" t="s">
        <v>7</v>
      </c>
      <c r="H14" s="61"/>
      <c r="I14" s="60" t="s">
        <v>10</v>
      </c>
      <c r="J14" s="61"/>
      <c r="K14" s="60" t="s">
        <v>11</v>
      </c>
      <c r="L14" s="61"/>
      <c r="M14" s="60" t="s">
        <v>12</v>
      </c>
      <c r="N14" s="61"/>
      <c r="O14" s="60" t="s">
        <v>13</v>
      </c>
      <c r="P14" s="61"/>
      <c r="Q14" s="64"/>
      <c r="R14" s="62" t="s">
        <v>47</v>
      </c>
      <c r="S14" s="62" t="s">
        <v>3</v>
      </c>
      <c r="T14" s="62"/>
    </row>
    <row r="15" spans="1:34" ht="32.25" customHeight="1" x14ac:dyDescent="0.25">
      <c r="A15" s="62"/>
      <c r="B15" s="62"/>
      <c r="C15" s="62"/>
      <c r="D15" s="65"/>
      <c r="E15" s="65"/>
      <c r="F15" s="65"/>
      <c r="G15" s="58" t="s">
        <v>4</v>
      </c>
      <c r="H15" s="58" t="s">
        <v>5</v>
      </c>
      <c r="I15" s="58" t="s">
        <v>4</v>
      </c>
      <c r="J15" s="58" t="s">
        <v>5</v>
      </c>
      <c r="K15" s="58" t="s">
        <v>4</v>
      </c>
      <c r="L15" s="58" t="s">
        <v>5</v>
      </c>
      <c r="M15" s="16" t="s">
        <v>4</v>
      </c>
      <c r="N15" s="16" t="s">
        <v>5</v>
      </c>
      <c r="O15" s="16" t="s">
        <v>4</v>
      </c>
      <c r="P15" s="17" t="s">
        <v>5</v>
      </c>
      <c r="Q15" s="65"/>
      <c r="R15" s="62"/>
      <c r="S15" s="62"/>
      <c r="T15" s="62"/>
    </row>
    <row r="16" spans="1:34" x14ac:dyDescent="0.25">
      <c r="A16" s="58">
        <v>1</v>
      </c>
      <c r="B16" s="58">
        <f>A16+1</f>
        <v>2</v>
      </c>
      <c r="C16" s="58">
        <f t="shared" ref="C16:T16" si="0">B16+1</f>
        <v>3</v>
      </c>
      <c r="D16" s="58">
        <f t="shared" si="0"/>
        <v>4</v>
      </c>
      <c r="E16" s="58">
        <f>D16+1</f>
        <v>5</v>
      </c>
      <c r="F16" s="58">
        <f t="shared" si="0"/>
        <v>6</v>
      </c>
      <c r="G16" s="58">
        <f>F16+1</f>
        <v>7</v>
      </c>
      <c r="H16" s="58">
        <f t="shared" si="0"/>
        <v>8</v>
      </c>
      <c r="I16" s="58">
        <f>H16+1</f>
        <v>9</v>
      </c>
      <c r="J16" s="58">
        <f>I16+1</f>
        <v>10</v>
      </c>
      <c r="K16" s="58">
        <f>J16+1</f>
        <v>11</v>
      </c>
      <c r="L16" s="58">
        <f t="shared" si="0"/>
        <v>12</v>
      </c>
      <c r="M16" s="16">
        <f>L16+1</f>
        <v>13</v>
      </c>
      <c r="N16" s="16">
        <f t="shared" si="0"/>
        <v>14</v>
      </c>
      <c r="O16" s="16">
        <f>N16+1</f>
        <v>15</v>
      </c>
      <c r="P16" s="18">
        <f t="shared" si="0"/>
        <v>16</v>
      </c>
      <c r="Q16" s="16">
        <f t="shared" si="0"/>
        <v>17</v>
      </c>
      <c r="R16" s="16">
        <f t="shared" si="0"/>
        <v>18</v>
      </c>
      <c r="S16" s="16">
        <f t="shared" si="0"/>
        <v>19</v>
      </c>
      <c r="T16" s="16">
        <f t="shared" si="0"/>
        <v>20</v>
      </c>
    </row>
    <row r="17" spans="1:20" s="22" customFormat="1" x14ac:dyDescent="0.25">
      <c r="A17" s="23" t="s">
        <v>48</v>
      </c>
      <c r="B17" s="24" t="s">
        <v>14</v>
      </c>
      <c r="C17" s="25" t="s">
        <v>49</v>
      </c>
      <c r="D17" s="20">
        <v>336.10803169538985</v>
      </c>
      <c r="E17" s="20">
        <v>0</v>
      </c>
      <c r="F17" s="20">
        <v>336.10803169538985</v>
      </c>
      <c r="G17" s="20">
        <f t="shared" ref="G17:G80" si="1">I17+K17+M17+O17</f>
        <v>336.10803169538985</v>
      </c>
      <c r="H17" s="20">
        <f t="shared" ref="H17:H48" si="2">J17+L17+N17+P17</f>
        <v>60.152197176000001</v>
      </c>
      <c r="I17" s="20">
        <f t="shared" ref="I17" si="3">I18+I19+I20+I21+I22+I23</f>
        <v>20.288446452062992</v>
      </c>
      <c r="J17" s="20">
        <f t="shared" ref="J17:P17" si="4">J18+J19+J20+J21+J22+J23</f>
        <v>60.152197176000001</v>
      </c>
      <c r="K17" s="20">
        <f t="shared" si="4"/>
        <v>105.94337900801614</v>
      </c>
      <c r="L17" s="20">
        <f t="shared" si="4"/>
        <v>0</v>
      </c>
      <c r="M17" s="20">
        <f t="shared" si="4"/>
        <v>146.75418533004964</v>
      </c>
      <c r="N17" s="20">
        <f t="shared" si="4"/>
        <v>0</v>
      </c>
      <c r="O17" s="20">
        <f t="shared" si="4"/>
        <v>63.122020905261067</v>
      </c>
      <c r="P17" s="20">
        <f t="shared" si="4"/>
        <v>0</v>
      </c>
      <c r="Q17" s="20">
        <f t="shared" ref="Q17:Q80" si="5">F17-H17</f>
        <v>275.95583451938984</v>
      </c>
      <c r="R17" s="20">
        <f>J17-I17</f>
        <v>39.863750723937009</v>
      </c>
      <c r="S17" s="55">
        <f>J17/I17*100-100</f>
        <v>196.48498379669445</v>
      </c>
      <c r="T17" s="49" t="s">
        <v>448</v>
      </c>
    </row>
    <row r="18" spans="1:20" s="22" customFormat="1" x14ac:dyDescent="0.25">
      <c r="A18" s="23" t="s">
        <v>50</v>
      </c>
      <c r="B18" s="24" t="s">
        <v>51</v>
      </c>
      <c r="C18" s="25" t="s">
        <v>49</v>
      </c>
      <c r="D18" s="20">
        <v>85.110166372690841</v>
      </c>
      <c r="E18" s="20">
        <v>0</v>
      </c>
      <c r="F18" s="20">
        <v>85.110166372690841</v>
      </c>
      <c r="G18" s="20">
        <f t="shared" si="1"/>
        <v>85.110166372690841</v>
      </c>
      <c r="H18" s="20">
        <f t="shared" si="2"/>
        <v>30.422174015999996</v>
      </c>
      <c r="I18" s="20">
        <f t="shared" ref="I18:P18" si="6">I25</f>
        <v>9.4375404034279864</v>
      </c>
      <c r="J18" s="20">
        <f t="shared" si="6"/>
        <v>30.422174015999996</v>
      </c>
      <c r="K18" s="20">
        <f t="shared" si="6"/>
        <v>25.216758341761139</v>
      </c>
      <c r="L18" s="20">
        <f t="shared" si="6"/>
        <v>0</v>
      </c>
      <c r="M18" s="21">
        <f t="shared" si="6"/>
        <v>25.216758341761139</v>
      </c>
      <c r="N18" s="21">
        <f t="shared" si="6"/>
        <v>0</v>
      </c>
      <c r="O18" s="21">
        <f t="shared" si="6"/>
        <v>25.239109285740586</v>
      </c>
      <c r="P18" s="21">
        <f t="shared" si="6"/>
        <v>0</v>
      </c>
      <c r="Q18" s="20">
        <f t="shared" si="5"/>
        <v>54.687992356690842</v>
      </c>
      <c r="R18" s="20">
        <f t="shared" ref="R18:R81" si="7">J18-I18</f>
        <v>20.984633612572011</v>
      </c>
      <c r="S18" s="55">
        <f t="shared" ref="S18:S30" si="8">J18/I18*100-100</f>
        <v>222.35278171577193</v>
      </c>
      <c r="T18" s="49" t="s">
        <v>448</v>
      </c>
    </row>
    <row r="19" spans="1:20" s="22" customFormat="1" x14ac:dyDescent="0.25">
      <c r="A19" s="23" t="s">
        <v>52</v>
      </c>
      <c r="B19" s="24" t="s">
        <v>53</v>
      </c>
      <c r="C19" s="25" t="s">
        <v>49</v>
      </c>
      <c r="D19" s="20">
        <v>116.51854471717104</v>
      </c>
      <c r="E19" s="20">
        <v>0</v>
      </c>
      <c r="F19" s="20">
        <v>116.51854471717104</v>
      </c>
      <c r="G19" s="20">
        <f t="shared" si="1"/>
        <v>116.51854471717104</v>
      </c>
      <c r="H19" s="20">
        <f t="shared" si="2"/>
        <v>4.471478844</v>
      </c>
      <c r="I19" s="20">
        <f>I110</f>
        <v>9.1653974087350036</v>
      </c>
      <c r="J19" s="20">
        <f t="shared" ref="J19:P19" si="9">J110</f>
        <v>4.471478844</v>
      </c>
      <c r="K19" s="20">
        <f t="shared" si="9"/>
        <v>35.709836679995007</v>
      </c>
      <c r="L19" s="20">
        <f t="shared" si="9"/>
        <v>0</v>
      </c>
      <c r="M19" s="21">
        <f t="shared" si="9"/>
        <v>53.648894599276524</v>
      </c>
      <c r="N19" s="21">
        <f t="shared" si="9"/>
        <v>0</v>
      </c>
      <c r="O19" s="21">
        <f t="shared" si="9"/>
        <v>17.994416029164508</v>
      </c>
      <c r="P19" s="21">
        <f t="shared" si="9"/>
        <v>0</v>
      </c>
      <c r="Q19" s="20">
        <f t="shared" si="5"/>
        <v>112.04706587317104</v>
      </c>
      <c r="R19" s="20">
        <f t="shared" si="7"/>
        <v>-4.6939185647350037</v>
      </c>
      <c r="S19" s="55">
        <f t="shared" si="8"/>
        <v>-51.213475590938422</v>
      </c>
      <c r="T19" s="49" t="s">
        <v>448</v>
      </c>
    </row>
    <row r="20" spans="1:20" s="22" customFormat="1" ht="25.5" x14ac:dyDescent="0.25">
      <c r="A20" s="23" t="s">
        <v>54</v>
      </c>
      <c r="B20" s="24" t="s">
        <v>55</v>
      </c>
      <c r="C20" s="25" t="s">
        <v>49</v>
      </c>
      <c r="D20" s="20">
        <v>0</v>
      </c>
      <c r="E20" s="20">
        <v>0</v>
      </c>
      <c r="F20" s="20">
        <v>0</v>
      </c>
      <c r="G20" s="20">
        <f t="shared" si="1"/>
        <v>0</v>
      </c>
      <c r="H20" s="20">
        <f t="shared" si="2"/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 t="shared" si="5"/>
        <v>0</v>
      </c>
      <c r="R20" s="20">
        <f t="shared" si="7"/>
        <v>0</v>
      </c>
      <c r="S20" s="55">
        <v>0</v>
      </c>
      <c r="T20" s="49" t="s">
        <v>448</v>
      </c>
    </row>
    <row r="21" spans="1:20" s="22" customFormat="1" x14ac:dyDescent="0.25">
      <c r="A21" s="23" t="s">
        <v>56</v>
      </c>
      <c r="B21" s="24" t="s">
        <v>57</v>
      </c>
      <c r="C21" s="25" t="s">
        <v>49</v>
      </c>
      <c r="D21" s="20">
        <v>93.308996849527929</v>
      </c>
      <c r="E21" s="20">
        <v>0</v>
      </c>
      <c r="F21" s="20">
        <v>93.308996849527929</v>
      </c>
      <c r="G21" s="20">
        <f t="shared" si="1"/>
        <v>93.308996849527929</v>
      </c>
      <c r="H21" s="20">
        <f t="shared" si="2"/>
        <v>6.6783493080000014</v>
      </c>
      <c r="I21" s="20">
        <f>I196</f>
        <v>1.6855086399000005</v>
      </c>
      <c r="J21" s="20">
        <f>J196</f>
        <v>6.6783493080000014</v>
      </c>
      <c r="K21" s="20">
        <f>K196</f>
        <v>34.447213026259988</v>
      </c>
      <c r="L21" s="20">
        <f t="shared" ref="L21" si="10">L196</f>
        <v>0</v>
      </c>
      <c r="M21" s="20">
        <f>M196</f>
        <v>37.287779593011969</v>
      </c>
      <c r="N21" s="20">
        <f>N196</f>
        <v>0</v>
      </c>
      <c r="O21" s="20">
        <f>O196</f>
        <v>19.888495590355976</v>
      </c>
      <c r="P21" s="20">
        <f t="shared" ref="P21" si="11">P196</f>
        <v>0</v>
      </c>
      <c r="Q21" s="20">
        <f t="shared" si="5"/>
        <v>86.630647541527935</v>
      </c>
      <c r="R21" s="20">
        <f t="shared" si="7"/>
        <v>4.9928406681000013</v>
      </c>
      <c r="S21" s="55">
        <f t="shared" si="8"/>
        <v>296.22160040640438</v>
      </c>
      <c r="T21" s="49" t="s">
        <v>448</v>
      </c>
    </row>
    <row r="22" spans="1:20" s="22" customFormat="1" ht="25.5" x14ac:dyDescent="0.25">
      <c r="A22" s="23" t="s">
        <v>58</v>
      </c>
      <c r="B22" s="24" t="s">
        <v>59</v>
      </c>
      <c r="C22" s="25" t="s">
        <v>49</v>
      </c>
      <c r="D22" s="20">
        <v>0</v>
      </c>
      <c r="E22" s="20">
        <v>0</v>
      </c>
      <c r="F22" s="20">
        <v>0</v>
      </c>
      <c r="G22" s="20">
        <f t="shared" si="1"/>
        <v>0</v>
      </c>
      <c r="H22" s="20">
        <f t="shared" si="2"/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f t="shared" si="5"/>
        <v>0</v>
      </c>
      <c r="R22" s="20">
        <f t="shared" si="7"/>
        <v>0</v>
      </c>
      <c r="S22" s="55">
        <v>0</v>
      </c>
      <c r="T22" s="49" t="s">
        <v>448</v>
      </c>
    </row>
    <row r="23" spans="1:20" s="22" customFormat="1" x14ac:dyDescent="0.25">
      <c r="A23" s="23" t="s">
        <v>60</v>
      </c>
      <c r="B23" s="24" t="s">
        <v>61</v>
      </c>
      <c r="C23" s="25" t="s">
        <v>49</v>
      </c>
      <c r="D23" s="20">
        <v>41.170323756000002</v>
      </c>
      <c r="E23" s="20">
        <v>0</v>
      </c>
      <c r="F23" s="20">
        <v>41.170323756000002</v>
      </c>
      <c r="G23" s="20">
        <f t="shared" si="1"/>
        <v>41.170323756000002</v>
      </c>
      <c r="H23" s="20">
        <f t="shared" si="2"/>
        <v>18.580195008</v>
      </c>
      <c r="I23" s="20">
        <f>I228</f>
        <v>0</v>
      </c>
      <c r="J23" s="20">
        <f>J228</f>
        <v>18.580195008</v>
      </c>
      <c r="K23" s="20">
        <f>K228</f>
        <v>10.56957096</v>
      </c>
      <c r="L23" s="20">
        <f t="shared" ref="L23" si="12">L228</f>
        <v>0</v>
      </c>
      <c r="M23" s="20">
        <f>M228</f>
        <v>30.600752795999998</v>
      </c>
      <c r="N23" s="20">
        <f>N228</f>
        <v>0</v>
      </c>
      <c r="O23" s="20">
        <f>O228</f>
        <v>0</v>
      </c>
      <c r="P23" s="20">
        <f t="shared" ref="P23" si="13">P228</f>
        <v>0</v>
      </c>
      <c r="Q23" s="20">
        <f t="shared" si="5"/>
        <v>22.590128748000001</v>
      </c>
      <c r="R23" s="20">
        <f t="shared" si="7"/>
        <v>18.580195008</v>
      </c>
      <c r="S23" s="55">
        <v>100</v>
      </c>
      <c r="T23" s="49" t="s">
        <v>448</v>
      </c>
    </row>
    <row r="24" spans="1:20" s="22" customFormat="1" x14ac:dyDescent="0.25">
      <c r="A24" s="23" t="s">
        <v>62</v>
      </c>
      <c r="B24" s="24" t="s">
        <v>63</v>
      </c>
      <c r="C24" s="25" t="s">
        <v>49</v>
      </c>
      <c r="D24" s="20">
        <v>0</v>
      </c>
      <c r="E24" s="20">
        <v>0</v>
      </c>
      <c r="F24" s="20">
        <v>0</v>
      </c>
      <c r="G24" s="20">
        <f t="shared" si="1"/>
        <v>0</v>
      </c>
      <c r="H24" s="20">
        <f t="shared" si="2"/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f t="shared" si="5"/>
        <v>0</v>
      </c>
      <c r="R24" s="20">
        <f t="shared" si="7"/>
        <v>0</v>
      </c>
      <c r="S24" s="55">
        <v>0</v>
      </c>
      <c r="T24" s="49" t="s">
        <v>448</v>
      </c>
    </row>
    <row r="25" spans="1:20" s="22" customFormat="1" x14ac:dyDescent="0.25">
      <c r="A25" s="26" t="s">
        <v>15</v>
      </c>
      <c r="B25" s="27" t="s">
        <v>64</v>
      </c>
      <c r="C25" s="28" t="s">
        <v>49</v>
      </c>
      <c r="D25" s="20">
        <v>85.110166372690841</v>
      </c>
      <c r="E25" s="20">
        <v>0</v>
      </c>
      <c r="F25" s="20">
        <v>85.110166372690841</v>
      </c>
      <c r="G25" s="20">
        <f t="shared" si="1"/>
        <v>85.110166372690841</v>
      </c>
      <c r="H25" s="20">
        <f t="shared" si="2"/>
        <v>30.422174015999996</v>
      </c>
      <c r="I25" s="20">
        <f>I26+I95</f>
        <v>9.4375404034279864</v>
      </c>
      <c r="J25" s="20">
        <f t="shared" ref="J25:P25" si="14">J26+J95</f>
        <v>30.422174015999996</v>
      </c>
      <c r="K25" s="20">
        <f t="shared" si="14"/>
        <v>25.216758341761139</v>
      </c>
      <c r="L25" s="20">
        <f t="shared" si="14"/>
        <v>0</v>
      </c>
      <c r="M25" s="21">
        <f t="shared" si="14"/>
        <v>25.216758341761139</v>
      </c>
      <c r="N25" s="21">
        <f t="shared" si="14"/>
        <v>0</v>
      </c>
      <c r="O25" s="21">
        <f t="shared" si="14"/>
        <v>25.239109285740586</v>
      </c>
      <c r="P25" s="21">
        <f t="shared" si="14"/>
        <v>0</v>
      </c>
      <c r="Q25" s="20">
        <f t="shared" si="5"/>
        <v>54.687992356690842</v>
      </c>
      <c r="R25" s="20">
        <f t="shared" si="7"/>
        <v>20.984633612572011</v>
      </c>
      <c r="S25" s="55">
        <f t="shared" si="8"/>
        <v>222.35278171577193</v>
      </c>
      <c r="T25" s="49" t="s">
        <v>448</v>
      </c>
    </row>
    <row r="26" spans="1:20" s="22" customFormat="1" ht="25.5" x14ac:dyDescent="0.25">
      <c r="A26" s="26" t="s">
        <v>16</v>
      </c>
      <c r="B26" s="27" t="s">
        <v>65</v>
      </c>
      <c r="C26" s="28" t="s">
        <v>49</v>
      </c>
      <c r="D26" s="20">
        <v>80.09836897538986</v>
      </c>
      <c r="E26" s="20">
        <v>0</v>
      </c>
      <c r="F26" s="20">
        <v>80.09836897538986</v>
      </c>
      <c r="G26" s="20">
        <f t="shared" si="1"/>
        <v>80.09836897538986</v>
      </c>
      <c r="H26" s="20">
        <f t="shared" si="2"/>
        <v>29.936352575999997</v>
      </c>
      <c r="I26" s="20">
        <f>I27+I28+I29</f>
        <v>8.1901787900976011</v>
      </c>
      <c r="J26" s="20">
        <f t="shared" ref="J26:P26" si="15">J27+J28+J29</f>
        <v>29.936352575999997</v>
      </c>
      <c r="K26" s="20">
        <f t="shared" si="15"/>
        <v>23.969396728430752</v>
      </c>
      <c r="L26" s="20">
        <f t="shared" si="15"/>
        <v>0</v>
      </c>
      <c r="M26" s="20">
        <f t="shared" si="15"/>
        <v>23.969396728430752</v>
      </c>
      <c r="N26" s="20">
        <f t="shared" si="15"/>
        <v>0</v>
      </c>
      <c r="O26" s="20">
        <f t="shared" si="15"/>
        <v>23.969396728430752</v>
      </c>
      <c r="P26" s="20">
        <f t="shared" si="15"/>
        <v>0</v>
      </c>
      <c r="Q26" s="20">
        <f t="shared" si="5"/>
        <v>50.162016399389863</v>
      </c>
      <c r="R26" s="20">
        <f t="shared" si="7"/>
        <v>21.746173785902396</v>
      </c>
      <c r="S26" s="55">
        <f t="shared" si="8"/>
        <v>265.51525117125374</v>
      </c>
      <c r="T26" s="49" t="s">
        <v>448</v>
      </c>
    </row>
    <row r="27" spans="1:20" s="22" customFormat="1" ht="25.5" x14ac:dyDescent="0.25">
      <c r="A27" s="26" t="s">
        <v>17</v>
      </c>
      <c r="B27" s="27" t="s">
        <v>66</v>
      </c>
      <c r="C27" s="28" t="s">
        <v>49</v>
      </c>
      <c r="D27" s="20">
        <v>13.91371291219458</v>
      </c>
      <c r="E27" s="20">
        <v>0</v>
      </c>
      <c r="F27" s="20">
        <v>13.91371291219458</v>
      </c>
      <c r="G27" s="20">
        <f t="shared" si="1"/>
        <v>13.91371291219458</v>
      </c>
      <c r="H27" s="20">
        <f t="shared" si="2"/>
        <v>1.6883100119999999</v>
      </c>
      <c r="I27" s="20">
        <v>1.4226980878971001</v>
      </c>
      <c r="J27" s="20">
        <f>(1406.92501/1000)*1.2</f>
        <v>1.6883100119999999</v>
      </c>
      <c r="K27" s="20">
        <v>4.1636716080991603</v>
      </c>
      <c r="L27" s="20">
        <v>0</v>
      </c>
      <c r="M27" s="20">
        <v>4.1636716080991603</v>
      </c>
      <c r="N27" s="20">
        <v>0</v>
      </c>
      <c r="O27" s="20">
        <v>4.1636716080991603</v>
      </c>
      <c r="P27" s="20">
        <v>0</v>
      </c>
      <c r="Q27" s="20">
        <f t="shared" si="5"/>
        <v>12.225402900194579</v>
      </c>
      <c r="R27" s="20">
        <f t="shared" si="7"/>
        <v>0.2656119241028998</v>
      </c>
      <c r="S27" s="55">
        <f t="shared" si="8"/>
        <v>18.669591697807263</v>
      </c>
      <c r="T27" s="49" t="s">
        <v>448</v>
      </c>
    </row>
    <row r="28" spans="1:20" s="22" customFormat="1" ht="25.5" x14ac:dyDescent="0.25">
      <c r="A28" s="26" t="s">
        <v>18</v>
      </c>
      <c r="B28" s="27" t="s">
        <v>67</v>
      </c>
      <c r="C28" s="28" t="s">
        <v>49</v>
      </c>
      <c r="D28" s="20">
        <v>20.42674546717355</v>
      </c>
      <c r="E28" s="20">
        <v>0</v>
      </c>
      <c r="F28" s="20">
        <v>20.42674546717355</v>
      </c>
      <c r="G28" s="20">
        <f t="shared" si="1"/>
        <v>20.42674546717355</v>
      </c>
      <c r="H28" s="20">
        <f t="shared" si="2"/>
        <v>24.987966575999998</v>
      </c>
      <c r="I28" s="20">
        <v>2.0886654699219798</v>
      </c>
      <c r="J28" s="20">
        <f>(20823.30548/1000)*1.2</f>
        <v>24.987966575999998</v>
      </c>
      <c r="K28" s="20">
        <v>6.1126933324171899</v>
      </c>
      <c r="L28" s="20">
        <v>0</v>
      </c>
      <c r="M28" s="20">
        <v>6.1126933324171899</v>
      </c>
      <c r="N28" s="20">
        <v>0</v>
      </c>
      <c r="O28" s="20">
        <v>6.1126933324171899</v>
      </c>
      <c r="P28" s="20">
        <v>0</v>
      </c>
      <c r="Q28" s="20">
        <f t="shared" si="5"/>
        <v>-4.561221108826448</v>
      </c>
      <c r="R28" s="20">
        <f t="shared" si="7"/>
        <v>22.899301106078017</v>
      </c>
      <c r="S28" s="55">
        <f t="shared" si="8"/>
        <v>1096.360400257558</v>
      </c>
      <c r="T28" s="49" t="s">
        <v>448</v>
      </c>
    </row>
    <row r="29" spans="1:20" s="22" customFormat="1" ht="25.5" x14ac:dyDescent="0.25">
      <c r="A29" s="26" t="s">
        <v>19</v>
      </c>
      <c r="B29" s="27" t="s">
        <v>68</v>
      </c>
      <c r="C29" s="28" t="s">
        <v>49</v>
      </c>
      <c r="D29" s="20">
        <v>45.757910596021723</v>
      </c>
      <c r="E29" s="20">
        <v>0</v>
      </c>
      <c r="F29" s="20">
        <v>45.757910596021723</v>
      </c>
      <c r="G29" s="20">
        <f t="shared" si="1"/>
        <v>45.757910596021723</v>
      </c>
      <c r="H29" s="20">
        <f t="shared" si="2"/>
        <v>3.2600759879999996</v>
      </c>
      <c r="I29" s="20">
        <v>4.6788152322785201</v>
      </c>
      <c r="J29" s="20">
        <f>SUM(J30:J82)</f>
        <v>3.2600759879999996</v>
      </c>
      <c r="K29" s="20">
        <v>13.693031787914402</v>
      </c>
      <c r="L29" s="20">
        <v>0</v>
      </c>
      <c r="M29" s="20">
        <v>13.693031787914402</v>
      </c>
      <c r="N29" s="20">
        <v>0</v>
      </c>
      <c r="O29" s="20">
        <v>13.693031787914402</v>
      </c>
      <c r="P29" s="20">
        <v>0</v>
      </c>
      <c r="Q29" s="20">
        <f t="shared" si="5"/>
        <v>42.497834608021726</v>
      </c>
      <c r="R29" s="20">
        <f t="shared" si="7"/>
        <v>-1.4187392442785205</v>
      </c>
      <c r="S29" s="55">
        <f t="shared" si="8"/>
        <v>-30.322617454325368</v>
      </c>
      <c r="T29" s="63" t="s">
        <v>449</v>
      </c>
    </row>
    <row r="30" spans="1:20" ht="25.5" x14ac:dyDescent="0.25">
      <c r="A30" s="29" t="s">
        <v>19</v>
      </c>
      <c r="B30" s="30" t="s">
        <v>148</v>
      </c>
      <c r="C30" s="31" t="s">
        <v>149</v>
      </c>
      <c r="D30" s="19">
        <v>45.757910596021723</v>
      </c>
      <c r="E30" s="19">
        <v>0</v>
      </c>
      <c r="F30" s="19">
        <v>45.757910596021723</v>
      </c>
      <c r="G30" s="19">
        <f t="shared" si="1"/>
        <v>45.757910596021723</v>
      </c>
      <c r="H30" s="19">
        <f t="shared" si="2"/>
        <v>0</v>
      </c>
      <c r="I30" s="19">
        <v>4.6788152322785201</v>
      </c>
      <c r="J30" s="19">
        <v>0</v>
      </c>
      <c r="K30" s="19">
        <v>13.693031787914402</v>
      </c>
      <c r="L30" s="19">
        <v>0</v>
      </c>
      <c r="M30" s="19">
        <v>13.693031787914402</v>
      </c>
      <c r="N30" s="19">
        <v>0</v>
      </c>
      <c r="O30" s="19">
        <v>13.693031787914402</v>
      </c>
      <c r="P30" s="19">
        <v>0</v>
      </c>
      <c r="Q30" s="19">
        <f t="shared" si="5"/>
        <v>45.757910596021723</v>
      </c>
      <c r="R30" s="19">
        <f t="shared" si="7"/>
        <v>-4.6788152322785201</v>
      </c>
      <c r="S30" s="56">
        <f t="shared" si="8"/>
        <v>-100</v>
      </c>
      <c r="T30" s="64"/>
    </row>
    <row r="31" spans="1:20" ht="25.5" x14ac:dyDescent="0.25">
      <c r="A31" s="32" t="s">
        <v>19</v>
      </c>
      <c r="B31" s="33" t="s">
        <v>150</v>
      </c>
      <c r="C31" s="34" t="s">
        <v>151</v>
      </c>
      <c r="D31" s="19">
        <v>0</v>
      </c>
      <c r="E31" s="19">
        <v>0</v>
      </c>
      <c r="F31" s="19">
        <v>0</v>
      </c>
      <c r="G31" s="19">
        <f t="shared" si="1"/>
        <v>0</v>
      </c>
      <c r="H31" s="19">
        <f t="shared" si="2"/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f t="shared" si="5"/>
        <v>0</v>
      </c>
      <c r="R31" s="19">
        <f t="shared" si="7"/>
        <v>0</v>
      </c>
      <c r="S31" s="56">
        <v>0</v>
      </c>
      <c r="T31" s="64"/>
    </row>
    <row r="32" spans="1:20" ht="51" x14ac:dyDescent="0.25">
      <c r="A32" s="32" t="s">
        <v>19</v>
      </c>
      <c r="B32" s="33" t="s">
        <v>152</v>
      </c>
      <c r="C32" s="34" t="s">
        <v>153</v>
      </c>
      <c r="D32" s="19">
        <v>0</v>
      </c>
      <c r="E32" s="19">
        <v>0</v>
      </c>
      <c r="F32" s="19">
        <v>0</v>
      </c>
      <c r="G32" s="19">
        <f t="shared" si="1"/>
        <v>0</v>
      </c>
      <c r="H32" s="19">
        <f t="shared" si="2"/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f t="shared" si="5"/>
        <v>0</v>
      </c>
      <c r="R32" s="19">
        <f t="shared" si="7"/>
        <v>0</v>
      </c>
      <c r="S32" s="56">
        <v>0</v>
      </c>
      <c r="T32" s="64"/>
    </row>
    <row r="33" spans="1:20" ht="25.5" x14ac:dyDescent="0.25">
      <c r="A33" s="32" t="s">
        <v>19</v>
      </c>
      <c r="B33" s="33" t="s">
        <v>154</v>
      </c>
      <c r="C33" s="35" t="s">
        <v>155</v>
      </c>
      <c r="D33" s="19">
        <v>0</v>
      </c>
      <c r="E33" s="19">
        <v>0</v>
      </c>
      <c r="F33" s="19">
        <v>0</v>
      </c>
      <c r="G33" s="19">
        <f t="shared" si="1"/>
        <v>0</v>
      </c>
      <c r="H33" s="19">
        <f t="shared" si="2"/>
        <v>1.7191199999999997E-2</v>
      </c>
      <c r="I33" s="19">
        <v>0</v>
      </c>
      <c r="J33" s="19">
        <v>1.7191199999999997E-2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f t="shared" si="5"/>
        <v>-1.7191199999999997E-2</v>
      </c>
      <c r="R33" s="19">
        <f t="shared" si="7"/>
        <v>1.7191199999999997E-2</v>
      </c>
      <c r="S33" s="56">
        <v>100</v>
      </c>
      <c r="T33" s="64"/>
    </row>
    <row r="34" spans="1:20" ht="51" x14ac:dyDescent="0.25">
      <c r="A34" s="32" t="s">
        <v>19</v>
      </c>
      <c r="B34" s="33" t="s">
        <v>156</v>
      </c>
      <c r="C34" s="35" t="s">
        <v>157</v>
      </c>
      <c r="D34" s="19">
        <v>0</v>
      </c>
      <c r="E34" s="19">
        <v>0</v>
      </c>
      <c r="F34" s="19">
        <v>0</v>
      </c>
      <c r="G34" s="19">
        <f t="shared" si="1"/>
        <v>0</v>
      </c>
      <c r="H34" s="19">
        <f t="shared" si="2"/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f t="shared" si="5"/>
        <v>0</v>
      </c>
      <c r="R34" s="19">
        <f t="shared" si="7"/>
        <v>0</v>
      </c>
      <c r="S34" s="56">
        <v>0</v>
      </c>
      <c r="T34" s="64"/>
    </row>
    <row r="35" spans="1:20" ht="25.5" x14ac:dyDescent="0.25">
      <c r="A35" s="32" t="s">
        <v>19</v>
      </c>
      <c r="B35" s="33" t="s">
        <v>158</v>
      </c>
      <c r="C35" s="35" t="s">
        <v>159</v>
      </c>
      <c r="D35" s="19">
        <v>0</v>
      </c>
      <c r="E35" s="19">
        <v>0</v>
      </c>
      <c r="F35" s="19">
        <v>0</v>
      </c>
      <c r="G35" s="19">
        <f t="shared" si="1"/>
        <v>0</v>
      </c>
      <c r="H35" s="19">
        <f t="shared" si="2"/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f t="shared" si="5"/>
        <v>0</v>
      </c>
      <c r="R35" s="19">
        <f t="shared" si="7"/>
        <v>0</v>
      </c>
      <c r="S35" s="56">
        <v>0</v>
      </c>
      <c r="T35" s="64"/>
    </row>
    <row r="36" spans="1:20" ht="25.5" x14ac:dyDescent="0.25">
      <c r="A36" s="32" t="s">
        <v>19</v>
      </c>
      <c r="B36" s="33" t="s">
        <v>160</v>
      </c>
      <c r="C36" s="35" t="s">
        <v>161</v>
      </c>
      <c r="D36" s="19">
        <v>0</v>
      </c>
      <c r="E36" s="19">
        <v>0</v>
      </c>
      <c r="F36" s="19">
        <v>0</v>
      </c>
      <c r="G36" s="19">
        <f t="shared" si="1"/>
        <v>0</v>
      </c>
      <c r="H36" s="19">
        <f t="shared" si="2"/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f t="shared" si="5"/>
        <v>0</v>
      </c>
      <c r="R36" s="19">
        <f t="shared" si="7"/>
        <v>0</v>
      </c>
      <c r="S36" s="56">
        <v>0</v>
      </c>
      <c r="T36" s="64"/>
    </row>
    <row r="37" spans="1:20" ht="25.5" x14ac:dyDescent="0.25">
      <c r="A37" s="32" t="s">
        <v>19</v>
      </c>
      <c r="B37" s="33" t="s">
        <v>131</v>
      </c>
      <c r="C37" s="35" t="s">
        <v>132</v>
      </c>
      <c r="D37" s="19">
        <v>0</v>
      </c>
      <c r="E37" s="19">
        <v>0</v>
      </c>
      <c r="F37" s="19">
        <v>0</v>
      </c>
      <c r="G37" s="19">
        <f t="shared" si="1"/>
        <v>0</v>
      </c>
      <c r="H37" s="19">
        <f t="shared" si="2"/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f t="shared" si="5"/>
        <v>0</v>
      </c>
      <c r="R37" s="19">
        <f t="shared" si="7"/>
        <v>0</v>
      </c>
      <c r="S37" s="56">
        <v>0</v>
      </c>
      <c r="T37" s="64"/>
    </row>
    <row r="38" spans="1:20" ht="25.5" x14ac:dyDescent="0.25">
      <c r="A38" s="32" t="s">
        <v>19</v>
      </c>
      <c r="B38" s="33" t="s">
        <v>162</v>
      </c>
      <c r="C38" s="35" t="s">
        <v>163</v>
      </c>
      <c r="D38" s="19">
        <v>0</v>
      </c>
      <c r="E38" s="19">
        <v>0</v>
      </c>
      <c r="F38" s="19">
        <v>0</v>
      </c>
      <c r="G38" s="19">
        <f t="shared" si="1"/>
        <v>0</v>
      </c>
      <c r="H38" s="19">
        <f t="shared" si="2"/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f t="shared" si="5"/>
        <v>0</v>
      </c>
      <c r="R38" s="19">
        <f t="shared" si="7"/>
        <v>0</v>
      </c>
      <c r="S38" s="56">
        <v>0</v>
      </c>
      <c r="T38" s="64"/>
    </row>
    <row r="39" spans="1:20" ht="25.5" x14ac:dyDescent="0.25">
      <c r="A39" s="32" t="s">
        <v>19</v>
      </c>
      <c r="B39" s="33" t="s">
        <v>164</v>
      </c>
      <c r="C39" s="35" t="s">
        <v>165</v>
      </c>
      <c r="D39" s="19">
        <v>0</v>
      </c>
      <c r="E39" s="19">
        <v>0</v>
      </c>
      <c r="F39" s="19">
        <v>0</v>
      </c>
      <c r="G39" s="19">
        <f t="shared" si="1"/>
        <v>0</v>
      </c>
      <c r="H39" s="19">
        <f t="shared" si="2"/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f t="shared" si="5"/>
        <v>0</v>
      </c>
      <c r="R39" s="19">
        <f t="shared" si="7"/>
        <v>0</v>
      </c>
      <c r="S39" s="56">
        <v>0</v>
      </c>
      <c r="T39" s="64"/>
    </row>
    <row r="40" spans="1:20" ht="25.5" x14ac:dyDescent="0.25">
      <c r="A40" s="32" t="s">
        <v>19</v>
      </c>
      <c r="B40" s="33" t="s">
        <v>166</v>
      </c>
      <c r="C40" s="35" t="s">
        <v>130</v>
      </c>
      <c r="D40" s="19">
        <v>0</v>
      </c>
      <c r="E40" s="19">
        <v>0</v>
      </c>
      <c r="F40" s="19">
        <v>0</v>
      </c>
      <c r="G40" s="19">
        <f t="shared" si="1"/>
        <v>0</v>
      </c>
      <c r="H40" s="19">
        <f t="shared" si="2"/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f t="shared" si="5"/>
        <v>0</v>
      </c>
      <c r="R40" s="19">
        <f t="shared" si="7"/>
        <v>0</v>
      </c>
      <c r="S40" s="56">
        <v>0</v>
      </c>
      <c r="T40" s="64"/>
    </row>
    <row r="41" spans="1:20" ht="25.5" x14ac:dyDescent="0.25">
      <c r="A41" s="32" t="s">
        <v>19</v>
      </c>
      <c r="B41" s="33" t="s">
        <v>167</v>
      </c>
      <c r="C41" s="35" t="s">
        <v>168</v>
      </c>
      <c r="D41" s="19">
        <v>0</v>
      </c>
      <c r="E41" s="19">
        <v>0</v>
      </c>
      <c r="F41" s="19">
        <v>0</v>
      </c>
      <c r="G41" s="19">
        <f t="shared" si="1"/>
        <v>0</v>
      </c>
      <c r="H41" s="19">
        <f t="shared" si="2"/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f t="shared" si="5"/>
        <v>0</v>
      </c>
      <c r="R41" s="19">
        <f t="shared" si="7"/>
        <v>0</v>
      </c>
      <c r="S41" s="56">
        <v>0</v>
      </c>
      <c r="T41" s="64"/>
    </row>
    <row r="42" spans="1:20" ht="38.25" x14ac:dyDescent="0.25">
      <c r="A42" s="32" t="s">
        <v>19</v>
      </c>
      <c r="B42" s="33" t="s">
        <v>169</v>
      </c>
      <c r="C42" s="35" t="s">
        <v>170</v>
      </c>
      <c r="D42" s="19">
        <v>0</v>
      </c>
      <c r="E42" s="19">
        <v>0</v>
      </c>
      <c r="F42" s="19">
        <v>0</v>
      </c>
      <c r="G42" s="19">
        <f t="shared" si="1"/>
        <v>0</v>
      </c>
      <c r="H42" s="19">
        <f t="shared" si="2"/>
        <v>2.5530298799999995</v>
      </c>
      <c r="I42" s="19">
        <v>0</v>
      </c>
      <c r="J42" s="19">
        <v>2.5530298799999995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f t="shared" si="5"/>
        <v>-2.5530298799999995</v>
      </c>
      <c r="R42" s="19">
        <f t="shared" si="7"/>
        <v>2.5530298799999995</v>
      </c>
      <c r="S42" s="56">
        <v>100</v>
      </c>
      <c r="T42" s="64"/>
    </row>
    <row r="43" spans="1:20" ht="25.5" x14ac:dyDescent="0.25">
      <c r="A43" s="32" t="s">
        <v>19</v>
      </c>
      <c r="B43" s="33" t="s">
        <v>171</v>
      </c>
      <c r="C43" s="35" t="s">
        <v>129</v>
      </c>
      <c r="D43" s="19">
        <v>0</v>
      </c>
      <c r="E43" s="19">
        <v>0</v>
      </c>
      <c r="F43" s="19">
        <v>0</v>
      </c>
      <c r="G43" s="19">
        <f t="shared" si="1"/>
        <v>0</v>
      </c>
      <c r="H43" s="19">
        <f t="shared" si="2"/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f t="shared" si="5"/>
        <v>0</v>
      </c>
      <c r="R43" s="19">
        <f t="shared" si="7"/>
        <v>0</v>
      </c>
      <c r="S43" s="56">
        <v>0</v>
      </c>
      <c r="T43" s="64"/>
    </row>
    <row r="44" spans="1:20" ht="25.5" x14ac:dyDescent="0.25">
      <c r="A44" s="32" t="s">
        <v>19</v>
      </c>
      <c r="B44" s="33" t="s">
        <v>172</v>
      </c>
      <c r="C44" s="35" t="s">
        <v>173</v>
      </c>
      <c r="D44" s="19">
        <v>0</v>
      </c>
      <c r="E44" s="19">
        <v>0</v>
      </c>
      <c r="F44" s="19">
        <v>0</v>
      </c>
      <c r="G44" s="19">
        <f t="shared" si="1"/>
        <v>0</v>
      </c>
      <c r="H44" s="19">
        <f t="shared" si="2"/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f t="shared" si="5"/>
        <v>0</v>
      </c>
      <c r="R44" s="19">
        <f t="shared" si="7"/>
        <v>0</v>
      </c>
      <c r="S44" s="56">
        <v>0</v>
      </c>
      <c r="T44" s="64"/>
    </row>
    <row r="45" spans="1:20" ht="25.5" x14ac:dyDescent="0.25">
      <c r="A45" s="32" t="s">
        <v>19</v>
      </c>
      <c r="B45" s="33" t="s">
        <v>174</v>
      </c>
      <c r="C45" s="35" t="s">
        <v>175</v>
      </c>
      <c r="D45" s="19">
        <v>0</v>
      </c>
      <c r="E45" s="19">
        <v>0</v>
      </c>
      <c r="F45" s="19">
        <v>0</v>
      </c>
      <c r="G45" s="19">
        <f t="shared" si="1"/>
        <v>0</v>
      </c>
      <c r="H45" s="19">
        <f t="shared" si="2"/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f t="shared" si="5"/>
        <v>0</v>
      </c>
      <c r="R45" s="19">
        <f t="shared" si="7"/>
        <v>0</v>
      </c>
      <c r="S45" s="56">
        <v>0</v>
      </c>
      <c r="T45" s="64"/>
    </row>
    <row r="46" spans="1:20" ht="25.5" x14ac:dyDescent="0.25">
      <c r="A46" s="32" t="s">
        <v>19</v>
      </c>
      <c r="B46" s="33" t="s">
        <v>176</v>
      </c>
      <c r="C46" s="35" t="s">
        <v>177</v>
      </c>
      <c r="D46" s="19">
        <v>0</v>
      </c>
      <c r="E46" s="19">
        <v>0</v>
      </c>
      <c r="F46" s="19">
        <v>0</v>
      </c>
      <c r="G46" s="19">
        <f t="shared" si="1"/>
        <v>0</v>
      </c>
      <c r="H46" s="19">
        <f t="shared" si="2"/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f t="shared" si="5"/>
        <v>0</v>
      </c>
      <c r="R46" s="19">
        <f t="shared" si="7"/>
        <v>0</v>
      </c>
      <c r="S46" s="56">
        <v>0</v>
      </c>
      <c r="T46" s="64"/>
    </row>
    <row r="47" spans="1:20" ht="25.5" x14ac:dyDescent="0.25">
      <c r="A47" s="32" t="s">
        <v>19</v>
      </c>
      <c r="B47" s="33" t="s">
        <v>178</v>
      </c>
      <c r="C47" s="35" t="s">
        <v>179</v>
      </c>
      <c r="D47" s="19">
        <v>0</v>
      </c>
      <c r="E47" s="19">
        <v>0</v>
      </c>
      <c r="F47" s="19">
        <v>0</v>
      </c>
      <c r="G47" s="19">
        <f t="shared" si="1"/>
        <v>0</v>
      </c>
      <c r="H47" s="19">
        <f t="shared" si="2"/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f t="shared" si="5"/>
        <v>0</v>
      </c>
      <c r="R47" s="19">
        <f t="shared" si="7"/>
        <v>0</v>
      </c>
      <c r="S47" s="56">
        <v>0</v>
      </c>
      <c r="T47" s="64"/>
    </row>
    <row r="48" spans="1:20" ht="25.5" x14ac:dyDescent="0.25">
      <c r="A48" s="32" t="s">
        <v>19</v>
      </c>
      <c r="B48" s="33" t="s">
        <v>180</v>
      </c>
      <c r="C48" s="35" t="s">
        <v>181</v>
      </c>
      <c r="D48" s="19">
        <v>0</v>
      </c>
      <c r="E48" s="19">
        <v>0</v>
      </c>
      <c r="F48" s="19">
        <v>0</v>
      </c>
      <c r="G48" s="19">
        <f t="shared" si="1"/>
        <v>0</v>
      </c>
      <c r="H48" s="19">
        <f t="shared" si="2"/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f t="shared" si="5"/>
        <v>0</v>
      </c>
      <c r="R48" s="19">
        <f t="shared" si="7"/>
        <v>0</v>
      </c>
      <c r="S48" s="56">
        <v>0</v>
      </c>
      <c r="T48" s="64"/>
    </row>
    <row r="49" spans="1:20" ht="38.25" x14ac:dyDescent="0.25">
      <c r="A49" s="32" t="s">
        <v>19</v>
      </c>
      <c r="B49" s="33" t="s">
        <v>182</v>
      </c>
      <c r="C49" s="35" t="s">
        <v>183</v>
      </c>
      <c r="D49" s="19">
        <v>0</v>
      </c>
      <c r="E49" s="19">
        <v>0</v>
      </c>
      <c r="F49" s="19">
        <v>0</v>
      </c>
      <c r="G49" s="19">
        <f t="shared" si="1"/>
        <v>0</v>
      </c>
      <c r="H49" s="19">
        <f t="shared" ref="H49:H88" si="16">J49+L49+N49+P49</f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f t="shared" si="5"/>
        <v>0</v>
      </c>
      <c r="R49" s="19">
        <f t="shared" si="7"/>
        <v>0</v>
      </c>
      <c r="S49" s="56">
        <v>0</v>
      </c>
      <c r="T49" s="64"/>
    </row>
    <row r="50" spans="1:20" ht="25.5" x14ac:dyDescent="0.25">
      <c r="A50" s="32" t="s">
        <v>19</v>
      </c>
      <c r="B50" s="33" t="s">
        <v>184</v>
      </c>
      <c r="C50" s="35" t="s">
        <v>185</v>
      </c>
      <c r="D50" s="19">
        <v>0</v>
      </c>
      <c r="E50" s="19">
        <v>0</v>
      </c>
      <c r="F50" s="19">
        <v>0</v>
      </c>
      <c r="G50" s="19">
        <f t="shared" si="1"/>
        <v>0</v>
      </c>
      <c r="H50" s="19">
        <f t="shared" si="16"/>
        <v>6.8880780000000003E-2</v>
      </c>
      <c r="I50" s="19">
        <v>0</v>
      </c>
      <c r="J50" s="19">
        <v>6.8880780000000003E-2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f t="shared" si="5"/>
        <v>-6.8880780000000003E-2</v>
      </c>
      <c r="R50" s="19">
        <f t="shared" si="7"/>
        <v>6.8880780000000003E-2</v>
      </c>
      <c r="S50" s="56">
        <v>100</v>
      </c>
      <c r="T50" s="64"/>
    </row>
    <row r="51" spans="1:20" ht="25.5" x14ac:dyDescent="0.25">
      <c r="A51" s="32" t="s">
        <v>19</v>
      </c>
      <c r="B51" s="33" t="s">
        <v>186</v>
      </c>
      <c r="C51" s="35" t="s">
        <v>187</v>
      </c>
      <c r="D51" s="19">
        <v>0</v>
      </c>
      <c r="E51" s="19">
        <v>0</v>
      </c>
      <c r="F51" s="19">
        <v>0</v>
      </c>
      <c r="G51" s="19">
        <f t="shared" si="1"/>
        <v>0</v>
      </c>
      <c r="H51" s="19">
        <f t="shared" si="16"/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f t="shared" si="5"/>
        <v>0</v>
      </c>
      <c r="R51" s="19">
        <f t="shared" si="7"/>
        <v>0</v>
      </c>
      <c r="S51" s="56">
        <v>0</v>
      </c>
      <c r="T51" s="64"/>
    </row>
    <row r="52" spans="1:20" ht="51" x14ac:dyDescent="0.25">
      <c r="A52" s="32" t="s">
        <v>19</v>
      </c>
      <c r="B52" s="33" t="s">
        <v>188</v>
      </c>
      <c r="C52" s="35" t="s">
        <v>189</v>
      </c>
      <c r="D52" s="19">
        <v>0</v>
      </c>
      <c r="E52" s="19">
        <v>0</v>
      </c>
      <c r="F52" s="19">
        <v>0</v>
      </c>
      <c r="G52" s="19">
        <f t="shared" si="1"/>
        <v>0</v>
      </c>
      <c r="H52" s="19">
        <f t="shared" si="16"/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f t="shared" si="5"/>
        <v>0</v>
      </c>
      <c r="R52" s="19">
        <f t="shared" si="7"/>
        <v>0</v>
      </c>
      <c r="S52" s="56">
        <v>0</v>
      </c>
      <c r="T52" s="64"/>
    </row>
    <row r="53" spans="1:20" ht="63.75" x14ac:dyDescent="0.25">
      <c r="A53" s="32" t="s">
        <v>19</v>
      </c>
      <c r="B53" s="33" t="s">
        <v>190</v>
      </c>
      <c r="C53" s="35" t="s">
        <v>191</v>
      </c>
      <c r="D53" s="19">
        <v>0</v>
      </c>
      <c r="E53" s="19">
        <v>0</v>
      </c>
      <c r="F53" s="19">
        <v>0</v>
      </c>
      <c r="G53" s="19">
        <f t="shared" si="1"/>
        <v>0</v>
      </c>
      <c r="H53" s="19">
        <f t="shared" si="16"/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f t="shared" si="5"/>
        <v>0</v>
      </c>
      <c r="R53" s="19">
        <f t="shared" si="7"/>
        <v>0</v>
      </c>
      <c r="S53" s="56">
        <v>0</v>
      </c>
      <c r="T53" s="64"/>
    </row>
    <row r="54" spans="1:20" ht="25.5" x14ac:dyDescent="0.25">
      <c r="A54" s="32" t="s">
        <v>19</v>
      </c>
      <c r="B54" s="33" t="s">
        <v>192</v>
      </c>
      <c r="C54" s="35" t="s">
        <v>193</v>
      </c>
      <c r="D54" s="19">
        <v>0</v>
      </c>
      <c r="E54" s="19">
        <v>0</v>
      </c>
      <c r="F54" s="19">
        <v>0</v>
      </c>
      <c r="G54" s="19">
        <f t="shared" si="1"/>
        <v>0</v>
      </c>
      <c r="H54" s="19">
        <f t="shared" si="16"/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f t="shared" si="5"/>
        <v>0</v>
      </c>
      <c r="R54" s="19">
        <f t="shared" si="7"/>
        <v>0</v>
      </c>
      <c r="S54" s="56">
        <v>0</v>
      </c>
      <c r="T54" s="64"/>
    </row>
    <row r="55" spans="1:20" ht="25.5" x14ac:dyDescent="0.25">
      <c r="A55" s="32" t="s">
        <v>19</v>
      </c>
      <c r="B55" s="33" t="s">
        <v>194</v>
      </c>
      <c r="C55" s="35" t="s">
        <v>195</v>
      </c>
      <c r="D55" s="19">
        <v>0</v>
      </c>
      <c r="E55" s="19">
        <v>0</v>
      </c>
      <c r="F55" s="19">
        <v>0</v>
      </c>
      <c r="G55" s="19">
        <f t="shared" si="1"/>
        <v>0</v>
      </c>
      <c r="H55" s="19">
        <f t="shared" si="16"/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f t="shared" si="5"/>
        <v>0</v>
      </c>
      <c r="R55" s="19">
        <f t="shared" si="7"/>
        <v>0</v>
      </c>
      <c r="S55" s="56">
        <v>0</v>
      </c>
      <c r="T55" s="64"/>
    </row>
    <row r="56" spans="1:20" ht="25.5" x14ac:dyDescent="0.25">
      <c r="A56" s="32" t="s">
        <v>19</v>
      </c>
      <c r="B56" s="33" t="s">
        <v>196</v>
      </c>
      <c r="C56" s="35" t="s">
        <v>197</v>
      </c>
      <c r="D56" s="19">
        <v>0</v>
      </c>
      <c r="E56" s="19">
        <v>0</v>
      </c>
      <c r="F56" s="19">
        <v>0</v>
      </c>
      <c r="G56" s="19">
        <f t="shared" si="1"/>
        <v>0</v>
      </c>
      <c r="H56" s="19">
        <f t="shared" si="16"/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f t="shared" si="5"/>
        <v>0</v>
      </c>
      <c r="R56" s="19">
        <f t="shared" si="7"/>
        <v>0</v>
      </c>
      <c r="S56" s="56">
        <v>0</v>
      </c>
      <c r="T56" s="64"/>
    </row>
    <row r="57" spans="1:20" ht="25.5" x14ac:dyDescent="0.25">
      <c r="A57" s="32" t="s">
        <v>19</v>
      </c>
      <c r="B57" s="33" t="s">
        <v>198</v>
      </c>
      <c r="C57" s="35" t="s">
        <v>199</v>
      </c>
      <c r="D57" s="19">
        <v>0</v>
      </c>
      <c r="E57" s="19">
        <v>0</v>
      </c>
      <c r="F57" s="19">
        <v>0</v>
      </c>
      <c r="G57" s="19">
        <f t="shared" si="1"/>
        <v>0</v>
      </c>
      <c r="H57" s="19">
        <f t="shared" si="16"/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f t="shared" si="5"/>
        <v>0</v>
      </c>
      <c r="R57" s="19">
        <f t="shared" si="7"/>
        <v>0</v>
      </c>
      <c r="S57" s="56">
        <v>0</v>
      </c>
      <c r="T57" s="64"/>
    </row>
    <row r="58" spans="1:20" ht="38.25" x14ac:dyDescent="0.25">
      <c r="A58" s="32" t="s">
        <v>19</v>
      </c>
      <c r="B58" s="33" t="s">
        <v>200</v>
      </c>
      <c r="C58" s="35" t="s">
        <v>201</v>
      </c>
      <c r="D58" s="19">
        <v>0</v>
      </c>
      <c r="E58" s="19">
        <v>0</v>
      </c>
      <c r="F58" s="19">
        <v>0</v>
      </c>
      <c r="G58" s="19">
        <f t="shared" si="1"/>
        <v>0</v>
      </c>
      <c r="H58" s="19">
        <f t="shared" si="16"/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f t="shared" si="5"/>
        <v>0</v>
      </c>
      <c r="R58" s="19">
        <f t="shared" si="7"/>
        <v>0</v>
      </c>
      <c r="S58" s="56">
        <v>0</v>
      </c>
      <c r="T58" s="64"/>
    </row>
    <row r="59" spans="1:20" ht="25.5" x14ac:dyDescent="0.25">
      <c r="A59" s="32" t="s">
        <v>19</v>
      </c>
      <c r="B59" s="33" t="s">
        <v>202</v>
      </c>
      <c r="C59" s="35" t="s">
        <v>203</v>
      </c>
      <c r="D59" s="19">
        <v>0</v>
      </c>
      <c r="E59" s="19">
        <v>0</v>
      </c>
      <c r="F59" s="19">
        <v>0</v>
      </c>
      <c r="G59" s="19">
        <f t="shared" si="1"/>
        <v>0</v>
      </c>
      <c r="H59" s="19">
        <f t="shared" si="16"/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f t="shared" si="5"/>
        <v>0</v>
      </c>
      <c r="R59" s="19">
        <f t="shared" si="7"/>
        <v>0</v>
      </c>
      <c r="S59" s="56">
        <v>0</v>
      </c>
      <c r="T59" s="64"/>
    </row>
    <row r="60" spans="1:20" ht="25.5" x14ac:dyDescent="0.25">
      <c r="A60" s="32" t="s">
        <v>19</v>
      </c>
      <c r="B60" s="33" t="s">
        <v>204</v>
      </c>
      <c r="C60" s="35" t="s">
        <v>205</v>
      </c>
      <c r="D60" s="19">
        <v>0</v>
      </c>
      <c r="E60" s="19">
        <v>0</v>
      </c>
      <c r="F60" s="19">
        <v>0</v>
      </c>
      <c r="G60" s="19">
        <f t="shared" si="1"/>
        <v>0</v>
      </c>
      <c r="H60" s="19">
        <f t="shared" si="16"/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f t="shared" si="5"/>
        <v>0</v>
      </c>
      <c r="R60" s="19">
        <f t="shared" si="7"/>
        <v>0</v>
      </c>
      <c r="S60" s="56">
        <v>0</v>
      </c>
      <c r="T60" s="64"/>
    </row>
    <row r="61" spans="1:20" ht="63.75" x14ac:dyDescent="0.25">
      <c r="A61" s="32" t="s">
        <v>19</v>
      </c>
      <c r="B61" s="33" t="s">
        <v>206</v>
      </c>
      <c r="C61" s="35" t="s">
        <v>207</v>
      </c>
      <c r="D61" s="19">
        <v>0</v>
      </c>
      <c r="E61" s="19">
        <v>0</v>
      </c>
      <c r="F61" s="19">
        <v>0</v>
      </c>
      <c r="G61" s="19">
        <f t="shared" si="1"/>
        <v>0</v>
      </c>
      <c r="H61" s="19">
        <f t="shared" si="16"/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f t="shared" si="5"/>
        <v>0</v>
      </c>
      <c r="R61" s="19">
        <f t="shared" si="7"/>
        <v>0</v>
      </c>
      <c r="S61" s="56">
        <v>0</v>
      </c>
      <c r="T61" s="64"/>
    </row>
    <row r="62" spans="1:20" ht="38.25" x14ac:dyDescent="0.25">
      <c r="A62" s="32" t="s">
        <v>19</v>
      </c>
      <c r="B62" s="33" t="s">
        <v>208</v>
      </c>
      <c r="C62" s="35" t="s">
        <v>209</v>
      </c>
      <c r="D62" s="19">
        <v>0</v>
      </c>
      <c r="E62" s="19">
        <v>0</v>
      </c>
      <c r="F62" s="19">
        <v>0</v>
      </c>
      <c r="G62" s="19">
        <f t="shared" si="1"/>
        <v>0</v>
      </c>
      <c r="H62" s="19">
        <f t="shared" si="16"/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f t="shared" si="5"/>
        <v>0</v>
      </c>
      <c r="R62" s="19">
        <f t="shared" si="7"/>
        <v>0</v>
      </c>
      <c r="S62" s="56">
        <v>0</v>
      </c>
      <c r="T62" s="64"/>
    </row>
    <row r="63" spans="1:20" ht="76.5" x14ac:dyDescent="0.25">
      <c r="A63" s="32" t="s">
        <v>19</v>
      </c>
      <c r="B63" s="33" t="s">
        <v>210</v>
      </c>
      <c r="C63" s="35" t="s">
        <v>211</v>
      </c>
      <c r="D63" s="19">
        <v>0</v>
      </c>
      <c r="E63" s="19">
        <v>0</v>
      </c>
      <c r="F63" s="19">
        <v>0</v>
      </c>
      <c r="G63" s="19">
        <f t="shared" si="1"/>
        <v>0</v>
      </c>
      <c r="H63" s="19">
        <f t="shared" si="16"/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f t="shared" si="5"/>
        <v>0</v>
      </c>
      <c r="R63" s="19">
        <f t="shared" si="7"/>
        <v>0</v>
      </c>
      <c r="S63" s="56">
        <v>0</v>
      </c>
      <c r="T63" s="64"/>
    </row>
    <row r="64" spans="1:20" ht="25.5" x14ac:dyDescent="0.25">
      <c r="A64" s="32" t="s">
        <v>19</v>
      </c>
      <c r="B64" s="33" t="s">
        <v>212</v>
      </c>
      <c r="C64" s="35" t="s">
        <v>213</v>
      </c>
      <c r="D64" s="19">
        <v>0</v>
      </c>
      <c r="E64" s="19">
        <v>0</v>
      </c>
      <c r="F64" s="19">
        <v>0</v>
      </c>
      <c r="G64" s="19">
        <f t="shared" si="1"/>
        <v>0</v>
      </c>
      <c r="H64" s="19">
        <f t="shared" si="16"/>
        <v>5.4132096000000005E-2</v>
      </c>
      <c r="I64" s="19">
        <v>0</v>
      </c>
      <c r="J64" s="19">
        <v>5.4132096000000005E-2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f t="shared" si="5"/>
        <v>-5.4132096000000005E-2</v>
      </c>
      <c r="R64" s="19">
        <f t="shared" si="7"/>
        <v>5.4132096000000005E-2</v>
      </c>
      <c r="S64" s="56">
        <v>100</v>
      </c>
      <c r="T64" s="64"/>
    </row>
    <row r="65" spans="1:20" ht="38.25" x14ac:dyDescent="0.25">
      <c r="A65" s="32" t="s">
        <v>19</v>
      </c>
      <c r="B65" s="33" t="s">
        <v>214</v>
      </c>
      <c r="C65" s="35" t="s">
        <v>215</v>
      </c>
      <c r="D65" s="19">
        <v>0</v>
      </c>
      <c r="E65" s="19">
        <v>0</v>
      </c>
      <c r="F65" s="19">
        <v>0</v>
      </c>
      <c r="G65" s="19">
        <f t="shared" si="1"/>
        <v>0</v>
      </c>
      <c r="H65" s="19">
        <f t="shared" si="16"/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f t="shared" si="5"/>
        <v>0</v>
      </c>
      <c r="R65" s="19">
        <f t="shared" si="7"/>
        <v>0</v>
      </c>
      <c r="S65" s="56">
        <v>0</v>
      </c>
      <c r="T65" s="64"/>
    </row>
    <row r="66" spans="1:20" ht="25.5" x14ac:dyDescent="0.25">
      <c r="A66" s="32" t="s">
        <v>19</v>
      </c>
      <c r="B66" s="33" t="s">
        <v>216</v>
      </c>
      <c r="C66" s="35" t="s">
        <v>217</v>
      </c>
      <c r="D66" s="19">
        <v>0</v>
      </c>
      <c r="E66" s="19">
        <v>0</v>
      </c>
      <c r="F66" s="19">
        <v>0</v>
      </c>
      <c r="G66" s="19">
        <f t="shared" si="1"/>
        <v>0</v>
      </c>
      <c r="H66" s="19">
        <f t="shared" si="16"/>
        <v>4.6224192000000004E-2</v>
      </c>
      <c r="I66" s="19">
        <v>0</v>
      </c>
      <c r="J66" s="19">
        <v>4.6224192000000004E-2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f t="shared" si="5"/>
        <v>-4.6224192000000004E-2</v>
      </c>
      <c r="R66" s="19">
        <f t="shared" si="7"/>
        <v>4.6224192000000004E-2</v>
      </c>
      <c r="S66" s="56">
        <v>100</v>
      </c>
      <c r="T66" s="64"/>
    </row>
    <row r="67" spans="1:20" ht="38.25" x14ac:dyDescent="0.25">
      <c r="A67" s="32" t="s">
        <v>19</v>
      </c>
      <c r="B67" s="33" t="s">
        <v>218</v>
      </c>
      <c r="C67" s="35" t="s">
        <v>219</v>
      </c>
      <c r="D67" s="19">
        <v>0</v>
      </c>
      <c r="E67" s="19">
        <v>0</v>
      </c>
      <c r="F67" s="19">
        <v>0</v>
      </c>
      <c r="G67" s="19">
        <f t="shared" si="1"/>
        <v>0</v>
      </c>
      <c r="H67" s="19">
        <f t="shared" si="16"/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f t="shared" si="5"/>
        <v>0</v>
      </c>
      <c r="R67" s="19">
        <f t="shared" si="7"/>
        <v>0</v>
      </c>
      <c r="S67" s="56">
        <v>0</v>
      </c>
      <c r="T67" s="64"/>
    </row>
    <row r="68" spans="1:20" ht="25.5" x14ac:dyDescent="0.25">
      <c r="A68" s="32" t="s">
        <v>19</v>
      </c>
      <c r="B68" s="33" t="s">
        <v>220</v>
      </c>
      <c r="C68" s="35" t="s">
        <v>221</v>
      </c>
      <c r="D68" s="19">
        <v>0</v>
      </c>
      <c r="E68" s="19">
        <v>0</v>
      </c>
      <c r="F68" s="19">
        <v>0</v>
      </c>
      <c r="G68" s="19">
        <f t="shared" si="1"/>
        <v>0</v>
      </c>
      <c r="H68" s="19">
        <f t="shared" si="16"/>
        <v>3.1199999999999999E-3</v>
      </c>
      <c r="I68" s="19">
        <v>0</v>
      </c>
      <c r="J68" s="19">
        <v>3.1199999999999999E-3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f t="shared" si="5"/>
        <v>-3.1199999999999999E-3</v>
      </c>
      <c r="R68" s="19">
        <f t="shared" si="7"/>
        <v>3.1199999999999999E-3</v>
      </c>
      <c r="S68" s="56">
        <v>100</v>
      </c>
      <c r="T68" s="64"/>
    </row>
    <row r="69" spans="1:20" ht="25.5" x14ac:dyDescent="0.25">
      <c r="A69" s="32" t="s">
        <v>19</v>
      </c>
      <c r="B69" s="33" t="s">
        <v>222</v>
      </c>
      <c r="C69" s="35" t="s">
        <v>223</v>
      </c>
      <c r="D69" s="19">
        <v>0</v>
      </c>
      <c r="E69" s="19">
        <v>0</v>
      </c>
      <c r="F69" s="19">
        <v>0</v>
      </c>
      <c r="G69" s="19">
        <f t="shared" si="1"/>
        <v>0</v>
      </c>
      <c r="H69" s="19">
        <f t="shared" si="16"/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f t="shared" si="5"/>
        <v>0</v>
      </c>
      <c r="R69" s="19">
        <f t="shared" si="7"/>
        <v>0</v>
      </c>
      <c r="S69" s="56">
        <v>0</v>
      </c>
      <c r="T69" s="64"/>
    </row>
    <row r="70" spans="1:20" ht="25.5" x14ac:dyDescent="0.25">
      <c r="A70" s="32" t="s">
        <v>19</v>
      </c>
      <c r="B70" s="33" t="s">
        <v>224</v>
      </c>
      <c r="C70" s="35" t="s">
        <v>225</v>
      </c>
      <c r="D70" s="19">
        <v>0</v>
      </c>
      <c r="E70" s="19">
        <v>0</v>
      </c>
      <c r="F70" s="19">
        <v>0</v>
      </c>
      <c r="G70" s="19">
        <f t="shared" si="1"/>
        <v>0</v>
      </c>
      <c r="H70" s="19">
        <f t="shared" si="16"/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f t="shared" si="5"/>
        <v>0</v>
      </c>
      <c r="R70" s="19">
        <f t="shared" si="7"/>
        <v>0</v>
      </c>
      <c r="S70" s="56">
        <v>0</v>
      </c>
      <c r="T70" s="64"/>
    </row>
    <row r="71" spans="1:20" ht="25.5" x14ac:dyDescent="0.25">
      <c r="A71" s="32" t="s">
        <v>19</v>
      </c>
      <c r="B71" s="33" t="s">
        <v>226</v>
      </c>
      <c r="C71" s="35" t="s">
        <v>227</v>
      </c>
      <c r="D71" s="19">
        <v>0</v>
      </c>
      <c r="E71" s="19">
        <v>0</v>
      </c>
      <c r="F71" s="19">
        <v>0</v>
      </c>
      <c r="G71" s="19">
        <f t="shared" si="1"/>
        <v>0</v>
      </c>
      <c r="H71" s="19">
        <f t="shared" si="16"/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f t="shared" si="5"/>
        <v>0</v>
      </c>
      <c r="R71" s="19">
        <f t="shared" si="7"/>
        <v>0</v>
      </c>
      <c r="S71" s="56">
        <v>0</v>
      </c>
      <c r="T71" s="64"/>
    </row>
    <row r="72" spans="1:20" ht="25.5" x14ac:dyDescent="0.25">
      <c r="A72" s="32" t="s">
        <v>19</v>
      </c>
      <c r="B72" s="33" t="s">
        <v>228</v>
      </c>
      <c r="C72" s="35" t="s">
        <v>229</v>
      </c>
      <c r="D72" s="19">
        <v>0</v>
      </c>
      <c r="E72" s="19">
        <v>0</v>
      </c>
      <c r="F72" s="19">
        <v>0</v>
      </c>
      <c r="G72" s="19">
        <f t="shared" si="1"/>
        <v>0</v>
      </c>
      <c r="H72" s="19">
        <f t="shared" si="16"/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f t="shared" si="5"/>
        <v>0</v>
      </c>
      <c r="R72" s="19">
        <f t="shared" si="7"/>
        <v>0</v>
      </c>
      <c r="S72" s="56">
        <v>0</v>
      </c>
      <c r="T72" s="64"/>
    </row>
    <row r="73" spans="1:20" ht="38.25" x14ac:dyDescent="0.25">
      <c r="A73" s="32" t="s">
        <v>19</v>
      </c>
      <c r="B73" s="33" t="s">
        <v>230</v>
      </c>
      <c r="C73" s="35" t="s">
        <v>231</v>
      </c>
      <c r="D73" s="19">
        <v>0</v>
      </c>
      <c r="E73" s="19">
        <v>0</v>
      </c>
      <c r="F73" s="19">
        <v>0</v>
      </c>
      <c r="G73" s="19">
        <f t="shared" si="1"/>
        <v>0</v>
      </c>
      <c r="H73" s="19">
        <f t="shared" si="16"/>
        <v>8.2141980000000003E-2</v>
      </c>
      <c r="I73" s="19">
        <v>0</v>
      </c>
      <c r="J73" s="19">
        <v>8.2141980000000003E-2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f t="shared" si="5"/>
        <v>-8.2141980000000003E-2</v>
      </c>
      <c r="R73" s="19">
        <f t="shared" si="7"/>
        <v>8.2141980000000003E-2</v>
      </c>
      <c r="S73" s="56">
        <v>100</v>
      </c>
      <c r="T73" s="64"/>
    </row>
    <row r="74" spans="1:20" ht="51" x14ac:dyDescent="0.25">
      <c r="A74" s="32" t="s">
        <v>19</v>
      </c>
      <c r="B74" s="33" t="s">
        <v>232</v>
      </c>
      <c r="C74" s="35" t="s">
        <v>233</v>
      </c>
      <c r="D74" s="19">
        <v>0</v>
      </c>
      <c r="E74" s="19">
        <v>0</v>
      </c>
      <c r="F74" s="19">
        <v>0</v>
      </c>
      <c r="G74" s="19">
        <f t="shared" si="1"/>
        <v>0</v>
      </c>
      <c r="H74" s="19">
        <f t="shared" si="16"/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f t="shared" si="5"/>
        <v>0</v>
      </c>
      <c r="R74" s="19">
        <f t="shared" si="7"/>
        <v>0</v>
      </c>
      <c r="S74" s="56">
        <v>0</v>
      </c>
      <c r="T74" s="64"/>
    </row>
    <row r="75" spans="1:20" ht="25.5" x14ac:dyDescent="0.25">
      <c r="A75" s="32" t="s">
        <v>19</v>
      </c>
      <c r="B75" s="33" t="s">
        <v>432</v>
      </c>
      <c r="C75" s="35" t="s">
        <v>440</v>
      </c>
      <c r="D75" s="19">
        <v>0</v>
      </c>
      <c r="E75" s="19">
        <v>0</v>
      </c>
      <c r="F75" s="19">
        <v>0</v>
      </c>
      <c r="G75" s="19">
        <f t="shared" si="1"/>
        <v>0</v>
      </c>
      <c r="H75" s="19">
        <f t="shared" si="16"/>
        <v>7.1688779999999994E-2</v>
      </c>
      <c r="I75" s="19">
        <v>0</v>
      </c>
      <c r="J75" s="19">
        <v>7.1688779999999994E-2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f t="shared" si="5"/>
        <v>-7.1688779999999994E-2</v>
      </c>
      <c r="R75" s="19">
        <f t="shared" si="7"/>
        <v>7.1688779999999994E-2</v>
      </c>
      <c r="S75" s="56">
        <v>100</v>
      </c>
      <c r="T75" s="64"/>
    </row>
    <row r="76" spans="1:20" ht="38.25" x14ac:dyDescent="0.25">
      <c r="A76" s="32" t="s">
        <v>19</v>
      </c>
      <c r="B76" s="33" t="s">
        <v>433</v>
      </c>
      <c r="C76" s="35" t="s">
        <v>441</v>
      </c>
      <c r="D76" s="19">
        <v>0</v>
      </c>
      <c r="E76" s="19">
        <v>0</v>
      </c>
      <c r="F76" s="19">
        <v>0</v>
      </c>
      <c r="G76" s="19">
        <f t="shared" si="1"/>
        <v>0</v>
      </c>
      <c r="H76" s="19">
        <f t="shared" si="16"/>
        <v>2.2588199999999996E-2</v>
      </c>
      <c r="I76" s="19">
        <v>0</v>
      </c>
      <c r="J76" s="19">
        <v>2.2588199999999996E-2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f t="shared" si="5"/>
        <v>-2.2588199999999996E-2</v>
      </c>
      <c r="R76" s="19">
        <f t="shared" si="7"/>
        <v>2.2588199999999996E-2</v>
      </c>
      <c r="S76" s="56">
        <v>100</v>
      </c>
      <c r="T76" s="64"/>
    </row>
    <row r="77" spans="1:20" ht="25.5" x14ac:dyDescent="0.25">
      <c r="A77" s="32" t="s">
        <v>19</v>
      </c>
      <c r="B77" s="33" t="s">
        <v>434</v>
      </c>
      <c r="C77" s="35" t="s">
        <v>442</v>
      </c>
      <c r="D77" s="19">
        <v>0</v>
      </c>
      <c r="E77" s="19">
        <v>0</v>
      </c>
      <c r="F77" s="19">
        <v>0</v>
      </c>
      <c r="G77" s="19">
        <f t="shared" si="1"/>
        <v>0</v>
      </c>
      <c r="H77" s="19">
        <f t="shared" si="16"/>
        <v>3.6350292000000006E-2</v>
      </c>
      <c r="I77" s="19">
        <v>0</v>
      </c>
      <c r="J77" s="19">
        <v>3.6350292000000006E-2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f t="shared" si="5"/>
        <v>-3.6350292000000006E-2</v>
      </c>
      <c r="R77" s="19">
        <f t="shared" si="7"/>
        <v>3.6350292000000006E-2</v>
      </c>
      <c r="S77" s="56">
        <v>100</v>
      </c>
      <c r="T77" s="64"/>
    </row>
    <row r="78" spans="1:20" ht="38.25" x14ac:dyDescent="0.25">
      <c r="A78" s="32" t="s">
        <v>19</v>
      </c>
      <c r="B78" s="33" t="s">
        <v>435</v>
      </c>
      <c r="C78" s="35" t="s">
        <v>443</v>
      </c>
      <c r="D78" s="19">
        <v>0</v>
      </c>
      <c r="E78" s="19">
        <v>0</v>
      </c>
      <c r="F78" s="19">
        <v>0</v>
      </c>
      <c r="G78" s="19">
        <f t="shared" si="1"/>
        <v>0</v>
      </c>
      <c r="H78" s="19">
        <f t="shared" si="16"/>
        <v>0.28601269199999996</v>
      </c>
      <c r="I78" s="19">
        <v>0</v>
      </c>
      <c r="J78" s="19">
        <v>0.28601269199999996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f t="shared" si="5"/>
        <v>-0.28601269199999996</v>
      </c>
      <c r="R78" s="19">
        <f t="shared" si="7"/>
        <v>0.28601269199999996</v>
      </c>
      <c r="S78" s="56">
        <v>100</v>
      </c>
      <c r="T78" s="64"/>
    </row>
    <row r="79" spans="1:20" ht="38.25" x14ac:dyDescent="0.25">
      <c r="A79" s="32" t="s">
        <v>19</v>
      </c>
      <c r="B79" s="33" t="s">
        <v>436</v>
      </c>
      <c r="C79" s="35" t="s">
        <v>444</v>
      </c>
      <c r="D79" s="19">
        <v>0</v>
      </c>
      <c r="E79" s="19">
        <v>0</v>
      </c>
      <c r="F79" s="19">
        <v>0</v>
      </c>
      <c r="G79" s="19">
        <f t="shared" si="1"/>
        <v>0</v>
      </c>
      <c r="H79" s="19">
        <f t="shared" si="16"/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f t="shared" si="5"/>
        <v>0</v>
      </c>
      <c r="R79" s="19">
        <f t="shared" si="7"/>
        <v>0</v>
      </c>
      <c r="S79" s="56">
        <v>0</v>
      </c>
      <c r="T79" s="64"/>
    </row>
    <row r="80" spans="1:20" ht="25.5" x14ac:dyDescent="0.25">
      <c r="A80" s="32" t="s">
        <v>19</v>
      </c>
      <c r="B80" s="33" t="s">
        <v>437</v>
      </c>
      <c r="C80" s="35" t="s">
        <v>445</v>
      </c>
      <c r="D80" s="19">
        <v>0</v>
      </c>
      <c r="E80" s="19">
        <v>0</v>
      </c>
      <c r="F80" s="19">
        <v>0</v>
      </c>
      <c r="G80" s="19">
        <f t="shared" si="1"/>
        <v>0</v>
      </c>
      <c r="H80" s="19">
        <f t="shared" si="16"/>
        <v>1.3763544000000001E-2</v>
      </c>
      <c r="I80" s="19">
        <v>0</v>
      </c>
      <c r="J80" s="19">
        <v>1.3763544000000001E-2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f t="shared" si="5"/>
        <v>-1.3763544000000001E-2</v>
      </c>
      <c r="R80" s="19">
        <f t="shared" si="7"/>
        <v>1.3763544000000001E-2</v>
      </c>
      <c r="S80" s="56">
        <v>100</v>
      </c>
      <c r="T80" s="64"/>
    </row>
    <row r="81" spans="1:20" ht="38.25" x14ac:dyDescent="0.25">
      <c r="A81" s="32" t="s">
        <v>19</v>
      </c>
      <c r="B81" s="33" t="s">
        <v>438</v>
      </c>
      <c r="C81" s="35" t="s">
        <v>446</v>
      </c>
      <c r="D81" s="19">
        <v>0</v>
      </c>
      <c r="E81" s="19">
        <v>0</v>
      </c>
      <c r="F81" s="19">
        <v>0</v>
      </c>
      <c r="G81" s="19">
        <f t="shared" ref="G81:G144" si="17">I81+K81+M81+O81</f>
        <v>0</v>
      </c>
      <c r="H81" s="19">
        <f t="shared" si="16"/>
        <v>2.4761760000000001E-3</v>
      </c>
      <c r="I81" s="19">
        <v>0</v>
      </c>
      <c r="J81" s="19">
        <v>2.4761760000000001E-3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f t="shared" ref="Q81:Q144" si="18">F81-H81</f>
        <v>-2.4761760000000001E-3</v>
      </c>
      <c r="R81" s="19">
        <f t="shared" si="7"/>
        <v>2.4761760000000001E-3</v>
      </c>
      <c r="S81" s="56">
        <v>100</v>
      </c>
      <c r="T81" s="64"/>
    </row>
    <row r="82" spans="1:20" ht="38.25" x14ac:dyDescent="0.25">
      <c r="A82" s="32" t="s">
        <v>19</v>
      </c>
      <c r="B82" s="33" t="s">
        <v>439</v>
      </c>
      <c r="C82" s="35" t="s">
        <v>447</v>
      </c>
      <c r="D82" s="19">
        <v>0</v>
      </c>
      <c r="E82" s="19">
        <v>0</v>
      </c>
      <c r="F82" s="19">
        <v>0</v>
      </c>
      <c r="G82" s="19">
        <f t="shared" si="17"/>
        <v>0</v>
      </c>
      <c r="H82" s="19">
        <f t="shared" si="16"/>
        <v>2.4761760000000001E-3</v>
      </c>
      <c r="I82" s="19">
        <v>0</v>
      </c>
      <c r="J82" s="19">
        <v>2.4761760000000001E-3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f t="shared" si="18"/>
        <v>-2.4761760000000001E-3</v>
      </c>
      <c r="R82" s="19">
        <f t="shared" ref="R82:R145" si="19">J82-I82</f>
        <v>2.4761760000000001E-3</v>
      </c>
      <c r="S82" s="56">
        <v>100</v>
      </c>
      <c r="T82" s="65"/>
    </row>
    <row r="83" spans="1:20" s="22" customFormat="1" ht="25.5" x14ac:dyDescent="0.25">
      <c r="A83" s="26" t="s">
        <v>20</v>
      </c>
      <c r="B83" s="27" t="s">
        <v>69</v>
      </c>
      <c r="C83" s="28" t="s">
        <v>49</v>
      </c>
      <c r="D83" s="20">
        <v>0</v>
      </c>
      <c r="E83" s="20">
        <v>0</v>
      </c>
      <c r="F83" s="20">
        <v>0</v>
      </c>
      <c r="G83" s="20">
        <f t="shared" si="17"/>
        <v>0</v>
      </c>
      <c r="H83" s="20">
        <f t="shared" si="16"/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f t="shared" si="18"/>
        <v>0</v>
      </c>
      <c r="R83" s="20">
        <f t="shared" si="19"/>
        <v>0</v>
      </c>
      <c r="S83" s="55">
        <v>0</v>
      </c>
      <c r="T83" s="49" t="s">
        <v>448</v>
      </c>
    </row>
    <row r="84" spans="1:20" s="22" customFormat="1" ht="25.5" x14ac:dyDescent="0.25">
      <c r="A84" s="26" t="s">
        <v>39</v>
      </c>
      <c r="B84" s="27" t="s">
        <v>70</v>
      </c>
      <c r="C84" s="28" t="s">
        <v>49</v>
      </c>
      <c r="D84" s="20">
        <v>0</v>
      </c>
      <c r="E84" s="20">
        <v>0</v>
      </c>
      <c r="F84" s="20">
        <v>0</v>
      </c>
      <c r="G84" s="20">
        <f t="shared" si="17"/>
        <v>0</v>
      </c>
      <c r="H84" s="20">
        <f t="shared" si="16"/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f t="shared" si="18"/>
        <v>0</v>
      </c>
      <c r="R84" s="20">
        <f t="shared" si="19"/>
        <v>0</v>
      </c>
      <c r="S84" s="55">
        <v>0</v>
      </c>
      <c r="T84" s="49" t="s">
        <v>448</v>
      </c>
    </row>
    <row r="85" spans="1:20" s="22" customFormat="1" ht="25.5" x14ac:dyDescent="0.25">
      <c r="A85" s="26" t="s">
        <v>40</v>
      </c>
      <c r="B85" s="27" t="s">
        <v>71</v>
      </c>
      <c r="C85" s="28" t="s">
        <v>49</v>
      </c>
      <c r="D85" s="20">
        <v>0</v>
      </c>
      <c r="E85" s="20">
        <v>0</v>
      </c>
      <c r="F85" s="20">
        <v>0</v>
      </c>
      <c r="G85" s="20">
        <f t="shared" si="17"/>
        <v>0</v>
      </c>
      <c r="H85" s="20">
        <f t="shared" si="16"/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f t="shared" si="18"/>
        <v>0</v>
      </c>
      <c r="R85" s="20">
        <f t="shared" si="19"/>
        <v>0</v>
      </c>
      <c r="S85" s="55">
        <v>0</v>
      </c>
      <c r="T85" s="49" t="s">
        <v>448</v>
      </c>
    </row>
    <row r="86" spans="1:20" s="22" customFormat="1" ht="25.5" x14ac:dyDescent="0.25">
      <c r="A86" s="26" t="s">
        <v>21</v>
      </c>
      <c r="B86" s="27" t="s">
        <v>72</v>
      </c>
      <c r="C86" s="28" t="s">
        <v>49</v>
      </c>
      <c r="D86" s="20">
        <v>0</v>
      </c>
      <c r="E86" s="20">
        <v>0</v>
      </c>
      <c r="F86" s="20">
        <v>0</v>
      </c>
      <c r="G86" s="20">
        <f t="shared" si="17"/>
        <v>0</v>
      </c>
      <c r="H86" s="20">
        <f t="shared" si="16"/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f t="shared" si="18"/>
        <v>0</v>
      </c>
      <c r="R86" s="20">
        <f t="shared" si="19"/>
        <v>0</v>
      </c>
      <c r="S86" s="55">
        <v>0</v>
      </c>
      <c r="T86" s="49" t="s">
        <v>448</v>
      </c>
    </row>
    <row r="87" spans="1:20" s="22" customFormat="1" ht="25.5" x14ac:dyDescent="0.25">
      <c r="A87" s="36" t="s">
        <v>73</v>
      </c>
      <c r="B87" s="37" t="s">
        <v>74</v>
      </c>
      <c r="C87" s="28" t="s">
        <v>49</v>
      </c>
      <c r="D87" s="20">
        <v>0</v>
      </c>
      <c r="E87" s="20">
        <v>0</v>
      </c>
      <c r="F87" s="20">
        <v>0</v>
      </c>
      <c r="G87" s="20">
        <f t="shared" si="17"/>
        <v>0</v>
      </c>
      <c r="H87" s="20">
        <f t="shared" si="16"/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f t="shared" si="18"/>
        <v>0</v>
      </c>
      <c r="R87" s="20">
        <f t="shared" si="19"/>
        <v>0</v>
      </c>
      <c r="S87" s="55">
        <v>0</v>
      </c>
      <c r="T87" s="49" t="s">
        <v>448</v>
      </c>
    </row>
    <row r="88" spans="1:20" s="22" customFormat="1" ht="51" x14ac:dyDescent="0.25">
      <c r="A88" s="36" t="s">
        <v>73</v>
      </c>
      <c r="B88" s="37" t="s">
        <v>75</v>
      </c>
      <c r="C88" s="28" t="s">
        <v>49</v>
      </c>
      <c r="D88" s="20">
        <v>0</v>
      </c>
      <c r="E88" s="20">
        <v>0</v>
      </c>
      <c r="F88" s="20">
        <v>0</v>
      </c>
      <c r="G88" s="20">
        <f t="shared" si="17"/>
        <v>0</v>
      </c>
      <c r="H88" s="20">
        <f t="shared" si="16"/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f t="shared" si="18"/>
        <v>0</v>
      </c>
      <c r="R88" s="20">
        <f t="shared" si="19"/>
        <v>0</v>
      </c>
      <c r="S88" s="55">
        <v>0</v>
      </c>
      <c r="T88" s="49" t="s">
        <v>448</v>
      </c>
    </row>
    <row r="89" spans="1:20" s="22" customFormat="1" ht="38.25" x14ac:dyDescent="0.25">
      <c r="A89" s="36" t="s">
        <v>73</v>
      </c>
      <c r="B89" s="37" t="s">
        <v>76</v>
      </c>
      <c r="C89" s="28" t="s">
        <v>49</v>
      </c>
      <c r="D89" s="20">
        <v>0</v>
      </c>
      <c r="E89" s="20">
        <v>0</v>
      </c>
      <c r="F89" s="20">
        <v>0</v>
      </c>
      <c r="G89" s="20">
        <f t="shared" si="17"/>
        <v>0</v>
      </c>
      <c r="H89" s="20">
        <f t="shared" ref="H89:H109" si="20">J89+L89+N89+P89</f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f t="shared" si="18"/>
        <v>0</v>
      </c>
      <c r="R89" s="20">
        <f t="shared" si="19"/>
        <v>0</v>
      </c>
      <c r="S89" s="55">
        <v>0</v>
      </c>
      <c r="T89" s="49" t="s">
        <v>448</v>
      </c>
    </row>
    <row r="90" spans="1:20" s="22" customFormat="1" ht="38.25" x14ac:dyDescent="0.25">
      <c r="A90" s="36" t="s">
        <v>73</v>
      </c>
      <c r="B90" s="37" t="s">
        <v>77</v>
      </c>
      <c r="C90" s="28" t="s">
        <v>49</v>
      </c>
      <c r="D90" s="20">
        <v>0</v>
      </c>
      <c r="E90" s="20">
        <v>0</v>
      </c>
      <c r="F90" s="20">
        <v>0</v>
      </c>
      <c r="G90" s="20">
        <f t="shared" si="17"/>
        <v>0</v>
      </c>
      <c r="H90" s="20">
        <f t="shared" si="20"/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f t="shared" si="18"/>
        <v>0</v>
      </c>
      <c r="R90" s="20">
        <f t="shared" si="19"/>
        <v>0</v>
      </c>
      <c r="S90" s="55">
        <v>0</v>
      </c>
      <c r="T90" s="49" t="s">
        <v>448</v>
      </c>
    </row>
    <row r="91" spans="1:20" s="22" customFormat="1" ht="25.5" x14ac:dyDescent="0.25">
      <c r="A91" s="36" t="s">
        <v>78</v>
      </c>
      <c r="B91" s="37" t="s">
        <v>74</v>
      </c>
      <c r="C91" s="28" t="s">
        <v>49</v>
      </c>
      <c r="D91" s="20">
        <v>0</v>
      </c>
      <c r="E91" s="20">
        <v>0</v>
      </c>
      <c r="F91" s="20">
        <v>0</v>
      </c>
      <c r="G91" s="20">
        <f t="shared" si="17"/>
        <v>0</v>
      </c>
      <c r="H91" s="20">
        <f t="shared" si="20"/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f t="shared" si="18"/>
        <v>0</v>
      </c>
      <c r="R91" s="20">
        <f t="shared" si="19"/>
        <v>0</v>
      </c>
      <c r="S91" s="55">
        <v>0</v>
      </c>
      <c r="T91" s="49" t="s">
        <v>448</v>
      </c>
    </row>
    <row r="92" spans="1:20" s="22" customFormat="1" ht="51" x14ac:dyDescent="0.25">
      <c r="A92" s="36" t="s">
        <v>78</v>
      </c>
      <c r="B92" s="37" t="s">
        <v>75</v>
      </c>
      <c r="C92" s="28" t="s">
        <v>49</v>
      </c>
      <c r="D92" s="20">
        <v>0</v>
      </c>
      <c r="E92" s="20">
        <v>0</v>
      </c>
      <c r="F92" s="20">
        <v>0</v>
      </c>
      <c r="G92" s="20">
        <f t="shared" si="17"/>
        <v>0</v>
      </c>
      <c r="H92" s="20">
        <f t="shared" si="20"/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f t="shared" si="18"/>
        <v>0</v>
      </c>
      <c r="R92" s="20">
        <f t="shared" si="19"/>
        <v>0</v>
      </c>
      <c r="S92" s="55">
        <v>0</v>
      </c>
      <c r="T92" s="49" t="s">
        <v>448</v>
      </c>
    </row>
    <row r="93" spans="1:20" s="22" customFormat="1" ht="38.25" x14ac:dyDescent="0.25">
      <c r="A93" s="36" t="s">
        <v>78</v>
      </c>
      <c r="B93" s="37" t="s">
        <v>76</v>
      </c>
      <c r="C93" s="28" t="s">
        <v>49</v>
      </c>
      <c r="D93" s="20">
        <v>0</v>
      </c>
      <c r="E93" s="20">
        <v>0</v>
      </c>
      <c r="F93" s="20">
        <v>0</v>
      </c>
      <c r="G93" s="20">
        <f t="shared" si="17"/>
        <v>0</v>
      </c>
      <c r="H93" s="20">
        <f t="shared" si="20"/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f t="shared" si="18"/>
        <v>0</v>
      </c>
      <c r="R93" s="20">
        <f t="shared" si="19"/>
        <v>0</v>
      </c>
      <c r="S93" s="55">
        <v>0</v>
      </c>
      <c r="T93" s="49" t="s">
        <v>448</v>
      </c>
    </row>
    <row r="94" spans="1:20" s="22" customFormat="1" ht="38.25" x14ac:dyDescent="0.25">
      <c r="A94" s="36" t="s">
        <v>78</v>
      </c>
      <c r="B94" s="37" t="s">
        <v>79</v>
      </c>
      <c r="C94" s="28" t="s">
        <v>49</v>
      </c>
      <c r="D94" s="20">
        <v>0</v>
      </c>
      <c r="E94" s="20">
        <v>0</v>
      </c>
      <c r="F94" s="20">
        <v>0</v>
      </c>
      <c r="G94" s="20">
        <f t="shared" si="17"/>
        <v>0</v>
      </c>
      <c r="H94" s="20">
        <f t="shared" si="20"/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f t="shared" si="18"/>
        <v>0</v>
      </c>
      <c r="R94" s="20">
        <f t="shared" si="19"/>
        <v>0</v>
      </c>
      <c r="S94" s="55">
        <v>0</v>
      </c>
      <c r="T94" s="49" t="s">
        <v>448</v>
      </c>
    </row>
    <row r="95" spans="1:20" s="22" customFormat="1" ht="38.25" x14ac:dyDescent="0.25">
      <c r="A95" s="26" t="s">
        <v>80</v>
      </c>
      <c r="B95" s="27" t="s">
        <v>81</v>
      </c>
      <c r="C95" s="28" t="s">
        <v>49</v>
      </c>
      <c r="D95" s="20">
        <v>5.0117973973009917</v>
      </c>
      <c r="E95" s="20">
        <v>0</v>
      </c>
      <c r="F95" s="20">
        <v>5.0117973973009917</v>
      </c>
      <c r="G95" s="20">
        <f t="shared" si="17"/>
        <v>5.0117973973009917</v>
      </c>
      <c r="H95" s="20">
        <f t="shared" si="20"/>
        <v>0.48582144000000005</v>
      </c>
      <c r="I95" s="20">
        <f>I96+I97</f>
        <v>1.2473616133303855</v>
      </c>
      <c r="J95" s="20">
        <f t="shared" ref="J95:P95" si="21">J96+J97</f>
        <v>0.48582144000000005</v>
      </c>
      <c r="K95" s="20">
        <f t="shared" si="21"/>
        <v>1.2473616133303855</v>
      </c>
      <c r="L95" s="20">
        <f t="shared" si="21"/>
        <v>0</v>
      </c>
      <c r="M95" s="20">
        <f t="shared" si="21"/>
        <v>1.2473616133303855</v>
      </c>
      <c r="N95" s="20">
        <f t="shared" si="21"/>
        <v>0</v>
      </c>
      <c r="O95" s="20">
        <f t="shared" si="21"/>
        <v>1.2697125573098353</v>
      </c>
      <c r="P95" s="20">
        <f t="shared" si="21"/>
        <v>0</v>
      </c>
      <c r="Q95" s="20">
        <f t="shared" si="18"/>
        <v>4.5259759573009912</v>
      </c>
      <c r="R95" s="20">
        <f t="shared" si="19"/>
        <v>-0.76154017333038548</v>
      </c>
      <c r="S95" s="55">
        <f t="shared" ref="S95:S140" si="22">J95/I95*100-100</f>
        <v>-61.052077055435106</v>
      </c>
      <c r="T95" s="49" t="s">
        <v>448</v>
      </c>
    </row>
    <row r="96" spans="1:20" s="22" customFormat="1" ht="38.25" x14ac:dyDescent="0.25">
      <c r="A96" s="26" t="s">
        <v>82</v>
      </c>
      <c r="B96" s="27" t="s">
        <v>83</v>
      </c>
      <c r="C96" s="28" t="s">
        <v>49</v>
      </c>
      <c r="D96" s="20">
        <v>0</v>
      </c>
      <c r="E96" s="20">
        <v>0</v>
      </c>
      <c r="F96" s="20">
        <v>0</v>
      </c>
      <c r="G96" s="20">
        <f t="shared" si="17"/>
        <v>0</v>
      </c>
      <c r="H96" s="20">
        <f t="shared" si="20"/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f t="shared" si="18"/>
        <v>0</v>
      </c>
      <c r="R96" s="20">
        <f t="shared" si="19"/>
        <v>0</v>
      </c>
      <c r="S96" s="55">
        <v>0</v>
      </c>
      <c r="T96" s="49" t="s">
        <v>448</v>
      </c>
    </row>
    <row r="97" spans="1:20" s="22" customFormat="1" ht="38.25" x14ac:dyDescent="0.25">
      <c r="A97" s="26" t="s">
        <v>84</v>
      </c>
      <c r="B97" s="27" t="s">
        <v>85</v>
      </c>
      <c r="C97" s="28" t="s">
        <v>49</v>
      </c>
      <c r="D97" s="20">
        <v>5.0117973973009917</v>
      </c>
      <c r="E97" s="20">
        <v>0</v>
      </c>
      <c r="F97" s="20">
        <v>5.0117973973009917</v>
      </c>
      <c r="G97" s="20">
        <f t="shared" si="17"/>
        <v>5.0117973973009917</v>
      </c>
      <c r="H97" s="20">
        <f t="shared" si="20"/>
        <v>0.48582144000000005</v>
      </c>
      <c r="I97" s="20">
        <f>SUM(I98:I109)</f>
        <v>1.2473616133303855</v>
      </c>
      <c r="J97" s="20">
        <f t="shared" ref="J97:P97" si="23">SUM(J98:J109)</f>
        <v>0.48582144000000005</v>
      </c>
      <c r="K97" s="20">
        <f t="shared" si="23"/>
        <v>1.2473616133303855</v>
      </c>
      <c r="L97" s="20">
        <f t="shared" si="23"/>
        <v>0</v>
      </c>
      <c r="M97" s="20">
        <f t="shared" si="23"/>
        <v>1.2473616133303855</v>
      </c>
      <c r="N97" s="20">
        <f t="shared" si="23"/>
        <v>0</v>
      </c>
      <c r="O97" s="20">
        <f t="shared" si="23"/>
        <v>1.2697125573098353</v>
      </c>
      <c r="P97" s="20">
        <f t="shared" si="23"/>
        <v>0</v>
      </c>
      <c r="Q97" s="20">
        <f t="shared" si="18"/>
        <v>4.5259759573009912</v>
      </c>
      <c r="R97" s="20">
        <f t="shared" si="19"/>
        <v>-0.76154017333038548</v>
      </c>
      <c r="S97" s="55">
        <f t="shared" si="22"/>
        <v>-61.052077055435106</v>
      </c>
      <c r="T97" s="49" t="s">
        <v>448</v>
      </c>
    </row>
    <row r="98" spans="1:20" ht="25.5" x14ac:dyDescent="0.25">
      <c r="A98" s="38" t="s">
        <v>84</v>
      </c>
      <c r="B98" s="39" t="s">
        <v>234</v>
      </c>
      <c r="C98" s="40" t="s">
        <v>235</v>
      </c>
      <c r="D98" s="19">
        <v>3.1003769849520002</v>
      </c>
      <c r="E98" s="19">
        <v>0</v>
      </c>
      <c r="F98" s="19">
        <v>3.1003769849520002</v>
      </c>
      <c r="G98" s="19">
        <f t="shared" si="17"/>
        <v>3.1003769849520002</v>
      </c>
      <c r="H98" s="19">
        <f t="shared" si="20"/>
        <v>0</v>
      </c>
      <c r="I98" s="19">
        <v>0.77509424623800005</v>
      </c>
      <c r="J98" s="19">
        <v>0</v>
      </c>
      <c r="K98" s="19">
        <v>0.77509424623800005</v>
      </c>
      <c r="L98" s="19">
        <v>0</v>
      </c>
      <c r="M98" s="19">
        <v>0.77509424623800005</v>
      </c>
      <c r="N98" s="19">
        <v>0</v>
      </c>
      <c r="O98" s="19">
        <v>0.77509424623800005</v>
      </c>
      <c r="P98" s="19">
        <v>0</v>
      </c>
      <c r="Q98" s="19">
        <f t="shared" si="18"/>
        <v>3.1003769849520002</v>
      </c>
      <c r="R98" s="19">
        <f t="shared" si="19"/>
        <v>-0.77509424623800005</v>
      </c>
      <c r="S98" s="56">
        <f t="shared" si="22"/>
        <v>-100</v>
      </c>
      <c r="T98" s="63" t="s">
        <v>450</v>
      </c>
    </row>
    <row r="99" spans="1:20" x14ac:dyDescent="0.25">
      <c r="A99" s="38" t="s">
        <v>84</v>
      </c>
      <c r="B99" s="33" t="s">
        <v>236</v>
      </c>
      <c r="C99" s="41" t="s">
        <v>237</v>
      </c>
      <c r="D99" s="19">
        <v>0.91638870315744003</v>
      </c>
      <c r="E99" s="19">
        <v>0</v>
      </c>
      <c r="F99" s="19">
        <v>0.91638870315744003</v>
      </c>
      <c r="G99" s="19">
        <f t="shared" si="17"/>
        <v>0.91638870315744003</v>
      </c>
      <c r="H99" s="19">
        <f t="shared" si="20"/>
        <v>0</v>
      </c>
      <c r="I99" s="19">
        <v>0.22350943979449758</v>
      </c>
      <c r="J99" s="19">
        <v>0</v>
      </c>
      <c r="K99" s="19">
        <v>0.22350943979449758</v>
      </c>
      <c r="L99" s="19">
        <v>0</v>
      </c>
      <c r="M99" s="19">
        <v>0.22350943979449758</v>
      </c>
      <c r="N99" s="19">
        <v>0</v>
      </c>
      <c r="O99" s="19">
        <v>0.24586038377394731</v>
      </c>
      <c r="P99" s="19">
        <v>0</v>
      </c>
      <c r="Q99" s="19">
        <f t="shared" si="18"/>
        <v>0.91638870315744003</v>
      </c>
      <c r="R99" s="19">
        <f t="shared" si="19"/>
        <v>-0.22350943979449758</v>
      </c>
      <c r="S99" s="56">
        <f t="shared" si="22"/>
        <v>-100</v>
      </c>
      <c r="T99" s="64"/>
    </row>
    <row r="100" spans="1:20" x14ac:dyDescent="0.25">
      <c r="A100" s="38" t="s">
        <v>84</v>
      </c>
      <c r="B100" s="33" t="s">
        <v>238</v>
      </c>
      <c r="C100" s="41" t="s">
        <v>239</v>
      </c>
      <c r="D100" s="19">
        <v>0.99503170919155193</v>
      </c>
      <c r="E100" s="19">
        <v>0</v>
      </c>
      <c r="F100" s="19">
        <v>0.99503170919155193</v>
      </c>
      <c r="G100" s="19">
        <f t="shared" si="17"/>
        <v>0.99503170919155193</v>
      </c>
      <c r="H100" s="19">
        <f t="shared" si="20"/>
        <v>0</v>
      </c>
      <c r="I100" s="19">
        <v>0.24875792729788798</v>
      </c>
      <c r="J100" s="19">
        <v>0</v>
      </c>
      <c r="K100" s="19">
        <v>0.24875792729788798</v>
      </c>
      <c r="L100" s="19">
        <v>0</v>
      </c>
      <c r="M100" s="19">
        <v>0.24875792729788798</v>
      </c>
      <c r="N100" s="19">
        <v>0</v>
      </c>
      <c r="O100" s="19">
        <v>0.24875792729788798</v>
      </c>
      <c r="P100" s="19">
        <v>0</v>
      </c>
      <c r="Q100" s="19">
        <f t="shared" si="18"/>
        <v>0.99503170919155193</v>
      </c>
      <c r="R100" s="19">
        <f t="shared" si="19"/>
        <v>-0.24875792729788798</v>
      </c>
      <c r="S100" s="56">
        <f t="shared" si="22"/>
        <v>-100</v>
      </c>
      <c r="T100" s="64"/>
    </row>
    <row r="101" spans="1:20" ht="26.25" x14ac:dyDescent="0.25">
      <c r="A101" s="72" t="s">
        <v>84</v>
      </c>
      <c r="B101" s="73" t="s">
        <v>368</v>
      </c>
      <c r="C101" s="74" t="s">
        <v>369</v>
      </c>
      <c r="D101" s="19">
        <v>0</v>
      </c>
      <c r="E101" s="19">
        <v>0</v>
      </c>
      <c r="F101" s="19">
        <v>0</v>
      </c>
      <c r="G101" s="19">
        <f t="shared" si="17"/>
        <v>0</v>
      </c>
      <c r="H101" s="19">
        <f t="shared" si="20"/>
        <v>4.0545300000000006E-2</v>
      </c>
      <c r="I101" s="19">
        <v>0</v>
      </c>
      <c r="J101" s="19">
        <v>4.0545300000000006E-2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f t="shared" si="18"/>
        <v>-4.0545300000000006E-2</v>
      </c>
      <c r="R101" s="19">
        <f t="shared" si="19"/>
        <v>4.0545300000000006E-2</v>
      </c>
      <c r="S101" s="56">
        <v>100</v>
      </c>
      <c r="T101" s="64"/>
    </row>
    <row r="102" spans="1:20" ht="26.25" x14ac:dyDescent="0.25">
      <c r="A102" s="72" t="s">
        <v>84</v>
      </c>
      <c r="B102" s="73" t="s">
        <v>370</v>
      </c>
      <c r="C102" s="74" t="s">
        <v>371</v>
      </c>
      <c r="D102" s="19">
        <v>0</v>
      </c>
      <c r="E102" s="19">
        <v>0</v>
      </c>
      <c r="F102" s="19">
        <v>0</v>
      </c>
      <c r="G102" s="19">
        <f t="shared" si="17"/>
        <v>0</v>
      </c>
      <c r="H102" s="19">
        <f t="shared" si="20"/>
        <v>5.0071403999999993E-2</v>
      </c>
      <c r="I102" s="19">
        <v>0</v>
      </c>
      <c r="J102" s="19">
        <v>5.0071403999999993E-2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f t="shared" si="18"/>
        <v>-5.0071403999999993E-2</v>
      </c>
      <c r="R102" s="19">
        <f t="shared" si="19"/>
        <v>5.0071403999999993E-2</v>
      </c>
      <c r="S102" s="56">
        <v>100</v>
      </c>
      <c r="T102" s="64"/>
    </row>
    <row r="103" spans="1:20" ht="26.25" x14ac:dyDescent="0.25">
      <c r="A103" s="72" t="s">
        <v>84</v>
      </c>
      <c r="B103" s="73" t="s">
        <v>372</v>
      </c>
      <c r="C103" s="74" t="s">
        <v>373</v>
      </c>
      <c r="D103" s="19">
        <v>0</v>
      </c>
      <c r="E103" s="19">
        <v>0</v>
      </c>
      <c r="F103" s="19">
        <v>0</v>
      </c>
      <c r="G103" s="19">
        <f t="shared" si="17"/>
        <v>0</v>
      </c>
      <c r="H103" s="19">
        <f t="shared" si="20"/>
        <v>0.14668537200000001</v>
      </c>
      <c r="I103" s="19">
        <v>0</v>
      </c>
      <c r="J103" s="19">
        <v>0.14668537200000001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f t="shared" si="18"/>
        <v>-0.14668537200000001</v>
      </c>
      <c r="R103" s="19">
        <f t="shared" si="19"/>
        <v>0.14668537200000001</v>
      </c>
      <c r="S103" s="56">
        <v>100</v>
      </c>
      <c r="T103" s="64"/>
    </row>
    <row r="104" spans="1:20" ht="26.25" x14ac:dyDescent="0.25">
      <c r="A104" s="72" t="s">
        <v>84</v>
      </c>
      <c r="B104" s="73" t="s">
        <v>374</v>
      </c>
      <c r="C104" s="74" t="s">
        <v>375</v>
      </c>
      <c r="D104" s="19">
        <v>0</v>
      </c>
      <c r="E104" s="19">
        <v>0</v>
      </c>
      <c r="F104" s="19">
        <v>0</v>
      </c>
      <c r="G104" s="19">
        <f t="shared" si="17"/>
        <v>0</v>
      </c>
      <c r="H104" s="19">
        <f t="shared" si="20"/>
        <v>1.5321527999999999E-2</v>
      </c>
      <c r="I104" s="19">
        <v>0</v>
      </c>
      <c r="J104" s="19">
        <v>1.5321527999999999E-2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f t="shared" si="18"/>
        <v>-1.5321527999999999E-2</v>
      </c>
      <c r="R104" s="19">
        <f t="shared" si="19"/>
        <v>1.5321527999999999E-2</v>
      </c>
      <c r="S104" s="56">
        <v>100</v>
      </c>
      <c r="T104" s="64"/>
    </row>
    <row r="105" spans="1:20" ht="26.25" x14ac:dyDescent="0.25">
      <c r="A105" s="72" t="s">
        <v>84</v>
      </c>
      <c r="B105" s="73" t="s">
        <v>376</v>
      </c>
      <c r="C105" s="74" t="s">
        <v>377</v>
      </c>
      <c r="D105" s="19">
        <v>0</v>
      </c>
      <c r="E105" s="19">
        <v>0</v>
      </c>
      <c r="F105" s="19">
        <v>0</v>
      </c>
      <c r="G105" s="19">
        <f t="shared" si="17"/>
        <v>0</v>
      </c>
      <c r="H105" s="19">
        <f t="shared" si="20"/>
        <v>0.23630389200000002</v>
      </c>
      <c r="I105" s="19">
        <v>0</v>
      </c>
      <c r="J105" s="19">
        <v>0.23630389200000002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f t="shared" si="18"/>
        <v>-0.23630389200000002</v>
      </c>
      <c r="R105" s="19">
        <f t="shared" si="19"/>
        <v>0.23630389200000002</v>
      </c>
      <c r="S105" s="56">
        <v>100</v>
      </c>
      <c r="T105" s="64"/>
    </row>
    <row r="106" spans="1:20" x14ac:dyDescent="0.25">
      <c r="A106" s="72" t="s">
        <v>84</v>
      </c>
      <c r="B106" s="73" t="s">
        <v>378</v>
      </c>
      <c r="C106" s="74" t="s">
        <v>379</v>
      </c>
      <c r="D106" s="19">
        <v>0</v>
      </c>
      <c r="E106" s="19">
        <v>0</v>
      </c>
      <c r="F106" s="19">
        <v>0</v>
      </c>
      <c r="G106" s="19">
        <f t="shared" si="17"/>
        <v>0</v>
      </c>
      <c r="H106" s="19">
        <f t="shared" si="20"/>
        <v>-6.1186871999999996E-2</v>
      </c>
      <c r="I106" s="19">
        <v>0</v>
      </c>
      <c r="J106" s="19">
        <v>-6.1186871999999996E-2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f t="shared" si="18"/>
        <v>6.1186871999999996E-2</v>
      </c>
      <c r="R106" s="19">
        <f t="shared" si="19"/>
        <v>-6.1186871999999996E-2</v>
      </c>
      <c r="S106" s="56">
        <v>100</v>
      </c>
      <c r="T106" s="64"/>
    </row>
    <row r="107" spans="1:20" x14ac:dyDescent="0.25">
      <c r="A107" s="72" t="s">
        <v>84</v>
      </c>
      <c r="B107" s="73" t="s">
        <v>380</v>
      </c>
      <c r="C107" s="74" t="s">
        <v>381</v>
      </c>
      <c r="D107" s="19">
        <v>0</v>
      </c>
      <c r="E107" s="19">
        <v>0</v>
      </c>
      <c r="F107" s="19">
        <v>0</v>
      </c>
      <c r="G107" s="19">
        <f t="shared" si="17"/>
        <v>0</v>
      </c>
      <c r="H107" s="19">
        <f t="shared" si="20"/>
        <v>2.4761760000000005E-3</v>
      </c>
      <c r="I107" s="19">
        <v>0</v>
      </c>
      <c r="J107" s="19">
        <f>2.06348/1000*1.2</f>
        <v>2.4761760000000005E-3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f t="shared" si="18"/>
        <v>-2.4761760000000005E-3</v>
      </c>
      <c r="R107" s="19">
        <f t="shared" si="19"/>
        <v>2.4761760000000005E-3</v>
      </c>
      <c r="S107" s="56">
        <v>100</v>
      </c>
      <c r="T107" s="64"/>
    </row>
    <row r="108" spans="1:20" ht="26.25" x14ac:dyDescent="0.25">
      <c r="A108" s="72" t="s">
        <v>84</v>
      </c>
      <c r="B108" s="73" t="s">
        <v>382</v>
      </c>
      <c r="C108" s="74" t="s">
        <v>383</v>
      </c>
      <c r="D108" s="19">
        <v>0</v>
      </c>
      <c r="E108" s="19">
        <v>0</v>
      </c>
      <c r="F108" s="19">
        <v>0</v>
      </c>
      <c r="G108" s="19">
        <f t="shared" si="17"/>
        <v>0</v>
      </c>
      <c r="H108" s="19">
        <f t="shared" si="20"/>
        <v>3.5841732000000001E-2</v>
      </c>
      <c r="I108" s="19">
        <v>0</v>
      </c>
      <c r="J108" s="19">
        <v>3.5841732000000001E-2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f t="shared" si="18"/>
        <v>-3.5841732000000001E-2</v>
      </c>
      <c r="R108" s="19">
        <f t="shared" si="19"/>
        <v>3.5841732000000001E-2</v>
      </c>
      <c r="S108" s="56">
        <v>100</v>
      </c>
      <c r="T108" s="64"/>
    </row>
    <row r="109" spans="1:20" ht="26.25" x14ac:dyDescent="0.25">
      <c r="A109" s="72" t="s">
        <v>84</v>
      </c>
      <c r="B109" s="73" t="s">
        <v>384</v>
      </c>
      <c r="C109" s="74" t="s">
        <v>385</v>
      </c>
      <c r="D109" s="19">
        <v>0</v>
      </c>
      <c r="E109" s="19">
        <v>0</v>
      </c>
      <c r="F109" s="19">
        <v>0</v>
      </c>
      <c r="G109" s="19">
        <f t="shared" si="17"/>
        <v>0</v>
      </c>
      <c r="H109" s="19">
        <f t="shared" si="20"/>
        <v>1.9762907999999999E-2</v>
      </c>
      <c r="I109" s="19">
        <v>0</v>
      </c>
      <c r="J109" s="19">
        <v>1.9762907999999999E-2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f t="shared" si="18"/>
        <v>-1.9762907999999999E-2</v>
      </c>
      <c r="R109" s="19">
        <f t="shared" si="19"/>
        <v>1.9762907999999999E-2</v>
      </c>
      <c r="S109" s="56">
        <v>100</v>
      </c>
      <c r="T109" s="65"/>
    </row>
    <row r="110" spans="1:20" s="22" customFormat="1" x14ac:dyDescent="0.25">
      <c r="A110" s="26" t="s">
        <v>22</v>
      </c>
      <c r="B110" s="27" t="s">
        <v>86</v>
      </c>
      <c r="C110" s="28" t="s">
        <v>49</v>
      </c>
      <c r="D110" s="20">
        <v>116.51854471717104</v>
      </c>
      <c r="E110" s="20">
        <v>0</v>
      </c>
      <c r="F110" s="20">
        <v>116.51854471717104</v>
      </c>
      <c r="G110" s="20">
        <f t="shared" si="17"/>
        <v>116.51854471717104</v>
      </c>
      <c r="H110" s="20">
        <f t="shared" ref="H110:H141" si="24">J110+L110+N110+P110</f>
        <v>4.471478844</v>
      </c>
      <c r="I110" s="20">
        <f t="shared" ref="I110" si="25">I111+I150+I188</f>
        <v>9.1653974087350036</v>
      </c>
      <c r="J110" s="20">
        <f t="shared" ref="J110:P110" si="26">J111+J150+J188</f>
        <v>4.471478844</v>
      </c>
      <c r="K110" s="20">
        <f t="shared" si="26"/>
        <v>35.709836679995007</v>
      </c>
      <c r="L110" s="20">
        <f t="shared" si="26"/>
        <v>0</v>
      </c>
      <c r="M110" s="20">
        <f t="shared" si="26"/>
        <v>53.648894599276524</v>
      </c>
      <c r="N110" s="20">
        <f t="shared" si="26"/>
        <v>0</v>
      </c>
      <c r="O110" s="20">
        <f t="shared" si="26"/>
        <v>17.994416029164508</v>
      </c>
      <c r="P110" s="20">
        <f t="shared" si="26"/>
        <v>0</v>
      </c>
      <c r="Q110" s="20">
        <f t="shared" si="18"/>
        <v>112.04706587317104</v>
      </c>
      <c r="R110" s="20">
        <f t="shared" si="19"/>
        <v>-4.6939185647350037</v>
      </c>
      <c r="S110" s="55">
        <f t="shared" si="22"/>
        <v>-51.213475590938422</v>
      </c>
      <c r="T110" s="49" t="s">
        <v>448</v>
      </c>
    </row>
    <row r="111" spans="1:20" s="22" customFormat="1" ht="25.5" x14ac:dyDescent="0.25">
      <c r="A111" s="26" t="s">
        <v>23</v>
      </c>
      <c r="B111" s="27" t="s">
        <v>87</v>
      </c>
      <c r="C111" s="28" t="s">
        <v>49</v>
      </c>
      <c r="D111" s="20">
        <v>26.723115567295025</v>
      </c>
      <c r="E111" s="20">
        <v>0</v>
      </c>
      <c r="F111" s="20">
        <v>26.723115567295025</v>
      </c>
      <c r="G111" s="20">
        <f t="shared" si="17"/>
        <v>26.723115567295025</v>
      </c>
      <c r="H111" s="20">
        <f t="shared" si="24"/>
        <v>3.4535436000000002</v>
      </c>
      <c r="I111" s="20">
        <f t="shared" ref="I111" si="27">I112+I123</f>
        <v>4.3501919274750049</v>
      </c>
      <c r="J111" s="20">
        <f t="shared" ref="J111:P111" si="28">J112+J123</f>
        <v>3.4535436000000002</v>
      </c>
      <c r="K111" s="20">
        <f t="shared" si="28"/>
        <v>9.0190241639550042</v>
      </c>
      <c r="L111" s="20">
        <f t="shared" si="28"/>
        <v>0</v>
      </c>
      <c r="M111" s="20">
        <f t="shared" si="28"/>
        <v>10.959475629140512</v>
      </c>
      <c r="N111" s="20">
        <f t="shared" si="28"/>
        <v>0</v>
      </c>
      <c r="O111" s="20">
        <f t="shared" si="28"/>
        <v>2.3944238467245071</v>
      </c>
      <c r="P111" s="20">
        <f t="shared" si="28"/>
        <v>0</v>
      </c>
      <c r="Q111" s="20">
        <f t="shared" si="18"/>
        <v>23.269571967295025</v>
      </c>
      <c r="R111" s="20">
        <f t="shared" si="19"/>
        <v>-0.89664832747500478</v>
      </c>
      <c r="S111" s="55">
        <f t="shared" si="22"/>
        <v>-20.611695815348753</v>
      </c>
      <c r="T111" s="49" t="s">
        <v>448</v>
      </c>
    </row>
    <row r="112" spans="1:20" s="22" customFormat="1" x14ac:dyDescent="0.25">
      <c r="A112" s="26" t="s">
        <v>24</v>
      </c>
      <c r="B112" s="27" t="s">
        <v>88</v>
      </c>
      <c r="C112" s="28" t="s">
        <v>49</v>
      </c>
      <c r="D112" s="20">
        <v>0.39250120849502396</v>
      </c>
      <c r="E112" s="20">
        <v>0</v>
      </c>
      <c r="F112" s="20">
        <v>0.39250120849502396</v>
      </c>
      <c r="G112" s="20">
        <f t="shared" si="17"/>
        <v>0.39250120849502396</v>
      </c>
      <c r="H112" s="20">
        <f t="shared" si="24"/>
        <v>0</v>
      </c>
      <c r="I112" s="20">
        <f t="shared" ref="I112" si="29">SUM(I113:I122)</f>
        <v>7.8500241699004783E-2</v>
      </c>
      <c r="J112" s="20">
        <f t="shared" ref="J112:P112" si="30">SUM(J113:J122)</f>
        <v>0</v>
      </c>
      <c r="K112" s="20">
        <f t="shared" si="30"/>
        <v>7.8500241699004783E-2</v>
      </c>
      <c r="L112" s="20">
        <f t="shared" si="30"/>
        <v>0</v>
      </c>
      <c r="M112" s="20">
        <f t="shared" si="30"/>
        <v>0.11775036254850718</v>
      </c>
      <c r="N112" s="20">
        <f t="shared" si="30"/>
        <v>0</v>
      </c>
      <c r="O112" s="20">
        <f t="shared" si="30"/>
        <v>0.11775036254850718</v>
      </c>
      <c r="P112" s="20">
        <f t="shared" si="30"/>
        <v>0</v>
      </c>
      <c r="Q112" s="20">
        <f t="shared" si="18"/>
        <v>0.39250120849502396</v>
      </c>
      <c r="R112" s="20">
        <f t="shared" si="19"/>
        <v>-7.8500241699004783E-2</v>
      </c>
      <c r="S112" s="55">
        <f t="shared" si="22"/>
        <v>-100</v>
      </c>
      <c r="T112" s="49" t="s">
        <v>448</v>
      </c>
    </row>
    <row r="113" spans="1:20" ht="25.5" x14ac:dyDescent="0.25">
      <c r="A113" s="38" t="s">
        <v>24</v>
      </c>
      <c r="B113" s="33" t="s">
        <v>240</v>
      </c>
      <c r="C113" s="42" t="s">
        <v>241</v>
      </c>
      <c r="D113" s="19">
        <v>3.9250120849502391E-2</v>
      </c>
      <c r="E113" s="19">
        <v>0</v>
      </c>
      <c r="F113" s="19">
        <v>3.9250120849502391E-2</v>
      </c>
      <c r="G113" s="19">
        <f t="shared" si="17"/>
        <v>3.9250120849502391E-2</v>
      </c>
      <c r="H113" s="19">
        <f t="shared" si="24"/>
        <v>0</v>
      </c>
      <c r="I113" s="19">
        <v>3.9250120849502391E-2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f t="shared" si="18"/>
        <v>3.9250120849502391E-2</v>
      </c>
      <c r="R113" s="19">
        <f t="shared" si="19"/>
        <v>-3.9250120849502391E-2</v>
      </c>
      <c r="S113" s="56">
        <f t="shared" si="22"/>
        <v>-100</v>
      </c>
      <c r="T113" s="33" t="s">
        <v>451</v>
      </c>
    </row>
    <row r="114" spans="1:20" ht="25.5" x14ac:dyDescent="0.25">
      <c r="A114" s="38" t="s">
        <v>24</v>
      </c>
      <c r="B114" s="33" t="s">
        <v>242</v>
      </c>
      <c r="C114" s="42" t="s">
        <v>243</v>
      </c>
      <c r="D114" s="19">
        <v>3.9250120849502391E-2</v>
      </c>
      <c r="E114" s="19">
        <v>0</v>
      </c>
      <c r="F114" s="19">
        <v>3.9250120849502391E-2</v>
      </c>
      <c r="G114" s="19">
        <f t="shared" si="17"/>
        <v>3.9250120849502391E-2</v>
      </c>
      <c r="H114" s="19">
        <f t="shared" si="24"/>
        <v>0</v>
      </c>
      <c r="I114" s="19">
        <v>3.9250120849502391E-2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f t="shared" si="18"/>
        <v>3.9250120849502391E-2</v>
      </c>
      <c r="R114" s="19">
        <f t="shared" si="19"/>
        <v>-3.9250120849502391E-2</v>
      </c>
      <c r="S114" s="56">
        <f t="shared" si="22"/>
        <v>-100</v>
      </c>
      <c r="T114" s="33" t="s">
        <v>451</v>
      </c>
    </row>
    <row r="115" spans="1:20" x14ac:dyDescent="0.25">
      <c r="A115" s="38" t="s">
        <v>24</v>
      </c>
      <c r="B115" s="33" t="s">
        <v>244</v>
      </c>
      <c r="C115" s="42" t="s">
        <v>245</v>
      </c>
      <c r="D115" s="19">
        <v>3.9250120849502391E-2</v>
      </c>
      <c r="E115" s="19">
        <v>0</v>
      </c>
      <c r="F115" s="19">
        <v>3.9250120849502391E-2</v>
      </c>
      <c r="G115" s="19">
        <f t="shared" si="17"/>
        <v>3.9250120849502391E-2</v>
      </c>
      <c r="H115" s="19">
        <f t="shared" si="24"/>
        <v>0</v>
      </c>
      <c r="I115" s="19">
        <v>0</v>
      </c>
      <c r="J115" s="19">
        <v>0</v>
      </c>
      <c r="K115" s="19">
        <v>3.9250120849502391E-2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f t="shared" si="18"/>
        <v>3.9250120849502391E-2</v>
      </c>
      <c r="R115" s="19">
        <f t="shared" si="19"/>
        <v>0</v>
      </c>
      <c r="S115" s="56">
        <v>0</v>
      </c>
      <c r="T115" s="50" t="s">
        <v>448</v>
      </c>
    </row>
    <row r="116" spans="1:20" x14ac:dyDescent="0.25">
      <c r="A116" s="38" t="s">
        <v>24</v>
      </c>
      <c r="B116" s="33" t="s">
        <v>246</v>
      </c>
      <c r="C116" s="42" t="s">
        <v>247</v>
      </c>
      <c r="D116" s="19">
        <v>3.9250120849502391E-2</v>
      </c>
      <c r="E116" s="19">
        <v>0</v>
      </c>
      <c r="F116" s="19">
        <v>3.9250120849502391E-2</v>
      </c>
      <c r="G116" s="19">
        <f t="shared" si="17"/>
        <v>3.9250120849502391E-2</v>
      </c>
      <c r="H116" s="19">
        <f t="shared" si="24"/>
        <v>0</v>
      </c>
      <c r="I116" s="19">
        <v>0</v>
      </c>
      <c r="J116" s="19">
        <v>0</v>
      </c>
      <c r="K116" s="19">
        <v>3.9250120849502391E-2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f t="shared" si="18"/>
        <v>3.9250120849502391E-2</v>
      </c>
      <c r="R116" s="19">
        <f t="shared" si="19"/>
        <v>0</v>
      </c>
      <c r="S116" s="56">
        <v>0</v>
      </c>
      <c r="T116" s="50" t="s">
        <v>448</v>
      </c>
    </row>
    <row r="117" spans="1:20" x14ac:dyDescent="0.25">
      <c r="A117" s="38" t="s">
        <v>24</v>
      </c>
      <c r="B117" s="33" t="s">
        <v>248</v>
      </c>
      <c r="C117" s="42" t="s">
        <v>249</v>
      </c>
      <c r="D117" s="19">
        <v>3.9250120849502391E-2</v>
      </c>
      <c r="E117" s="19">
        <v>0</v>
      </c>
      <c r="F117" s="19">
        <v>3.9250120849502391E-2</v>
      </c>
      <c r="G117" s="19">
        <f t="shared" si="17"/>
        <v>3.9250120849502391E-2</v>
      </c>
      <c r="H117" s="19">
        <f t="shared" si="24"/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3.9250120849502391E-2</v>
      </c>
      <c r="N117" s="19">
        <v>0</v>
      </c>
      <c r="O117" s="19">
        <v>0</v>
      </c>
      <c r="P117" s="19">
        <v>0</v>
      </c>
      <c r="Q117" s="19">
        <f t="shared" si="18"/>
        <v>3.9250120849502391E-2</v>
      </c>
      <c r="R117" s="19">
        <f t="shared" si="19"/>
        <v>0</v>
      </c>
      <c r="S117" s="56">
        <v>0</v>
      </c>
      <c r="T117" s="50" t="s">
        <v>448</v>
      </c>
    </row>
    <row r="118" spans="1:20" x14ac:dyDescent="0.25">
      <c r="A118" s="38" t="s">
        <v>24</v>
      </c>
      <c r="B118" s="33" t="s">
        <v>250</v>
      </c>
      <c r="C118" s="42" t="s">
        <v>251</v>
      </c>
      <c r="D118" s="19">
        <v>3.9250120849502391E-2</v>
      </c>
      <c r="E118" s="19">
        <v>0</v>
      </c>
      <c r="F118" s="19">
        <v>3.9250120849502391E-2</v>
      </c>
      <c r="G118" s="19">
        <f t="shared" si="17"/>
        <v>3.9250120849502391E-2</v>
      </c>
      <c r="H118" s="19">
        <f t="shared" si="24"/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3.9250120849502391E-2</v>
      </c>
      <c r="N118" s="19">
        <v>0</v>
      </c>
      <c r="O118" s="19">
        <v>0</v>
      </c>
      <c r="P118" s="19">
        <v>0</v>
      </c>
      <c r="Q118" s="19">
        <f t="shared" si="18"/>
        <v>3.9250120849502391E-2</v>
      </c>
      <c r="R118" s="19">
        <f t="shared" si="19"/>
        <v>0</v>
      </c>
      <c r="S118" s="56">
        <v>0</v>
      </c>
      <c r="T118" s="50" t="s">
        <v>448</v>
      </c>
    </row>
    <row r="119" spans="1:20" x14ac:dyDescent="0.25">
      <c r="A119" s="38" t="s">
        <v>24</v>
      </c>
      <c r="B119" s="33" t="s">
        <v>252</v>
      </c>
      <c r="C119" s="42" t="s">
        <v>253</v>
      </c>
      <c r="D119" s="19">
        <v>3.9250120849502391E-2</v>
      </c>
      <c r="E119" s="19">
        <v>0</v>
      </c>
      <c r="F119" s="19">
        <v>3.9250120849502391E-2</v>
      </c>
      <c r="G119" s="19">
        <f t="shared" si="17"/>
        <v>3.9250120849502391E-2</v>
      </c>
      <c r="H119" s="19">
        <f t="shared" si="24"/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3.9250120849502391E-2</v>
      </c>
      <c r="N119" s="19">
        <v>0</v>
      </c>
      <c r="O119" s="19">
        <v>0</v>
      </c>
      <c r="P119" s="19">
        <v>0</v>
      </c>
      <c r="Q119" s="19">
        <f t="shared" si="18"/>
        <v>3.9250120849502391E-2</v>
      </c>
      <c r="R119" s="19">
        <f t="shared" si="19"/>
        <v>0</v>
      </c>
      <c r="S119" s="56">
        <v>0</v>
      </c>
      <c r="T119" s="50" t="s">
        <v>448</v>
      </c>
    </row>
    <row r="120" spans="1:20" x14ac:dyDescent="0.25">
      <c r="A120" s="38" t="s">
        <v>24</v>
      </c>
      <c r="B120" s="33" t="s">
        <v>254</v>
      </c>
      <c r="C120" s="42" t="s">
        <v>255</v>
      </c>
      <c r="D120" s="19">
        <v>3.9250120849502391E-2</v>
      </c>
      <c r="E120" s="19">
        <v>0</v>
      </c>
      <c r="F120" s="19">
        <v>3.9250120849502391E-2</v>
      </c>
      <c r="G120" s="19">
        <f t="shared" si="17"/>
        <v>3.9250120849502391E-2</v>
      </c>
      <c r="H120" s="19">
        <f t="shared" si="24"/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3.9250120849502391E-2</v>
      </c>
      <c r="P120" s="19">
        <v>0</v>
      </c>
      <c r="Q120" s="19">
        <f t="shared" si="18"/>
        <v>3.9250120849502391E-2</v>
      </c>
      <c r="R120" s="19">
        <f t="shared" si="19"/>
        <v>0</v>
      </c>
      <c r="S120" s="56">
        <v>0</v>
      </c>
      <c r="T120" s="50" t="s">
        <v>448</v>
      </c>
    </row>
    <row r="121" spans="1:20" x14ac:dyDescent="0.25">
      <c r="A121" s="38" t="s">
        <v>24</v>
      </c>
      <c r="B121" s="33" t="s">
        <v>256</v>
      </c>
      <c r="C121" s="42" t="s">
        <v>257</v>
      </c>
      <c r="D121" s="19">
        <v>3.9250120849502391E-2</v>
      </c>
      <c r="E121" s="19">
        <v>0</v>
      </c>
      <c r="F121" s="19">
        <v>3.9250120849502391E-2</v>
      </c>
      <c r="G121" s="19">
        <f t="shared" si="17"/>
        <v>3.9250120849502391E-2</v>
      </c>
      <c r="H121" s="19">
        <f t="shared" si="24"/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3.9250120849502391E-2</v>
      </c>
      <c r="P121" s="19">
        <v>0</v>
      </c>
      <c r="Q121" s="19">
        <f t="shared" si="18"/>
        <v>3.9250120849502391E-2</v>
      </c>
      <c r="R121" s="19">
        <f t="shared" si="19"/>
        <v>0</v>
      </c>
      <c r="S121" s="56">
        <v>0</v>
      </c>
      <c r="T121" s="50" t="s">
        <v>448</v>
      </c>
    </row>
    <row r="122" spans="1:20" x14ac:dyDescent="0.25">
      <c r="A122" s="38" t="s">
        <v>24</v>
      </c>
      <c r="B122" s="33" t="s">
        <v>258</v>
      </c>
      <c r="C122" s="42" t="s">
        <v>259</v>
      </c>
      <c r="D122" s="19">
        <v>3.9250120849502391E-2</v>
      </c>
      <c r="E122" s="19">
        <v>0</v>
      </c>
      <c r="F122" s="19">
        <v>3.9250120849502391E-2</v>
      </c>
      <c r="G122" s="19">
        <f t="shared" si="17"/>
        <v>3.9250120849502391E-2</v>
      </c>
      <c r="H122" s="19">
        <f t="shared" si="24"/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3.9250120849502391E-2</v>
      </c>
      <c r="P122" s="19">
        <v>0</v>
      </c>
      <c r="Q122" s="19">
        <f t="shared" si="18"/>
        <v>3.9250120849502391E-2</v>
      </c>
      <c r="R122" s="19">
        <f t="shared" si="19"/>
        <v>0</v>
      </c>
      <c r="S122" s="56">
        <v>0</v>
      </c>
      <c r="T122" s="50" t="s">
        <v>448</v>
      </c>
    </row>
    <row r="123" spans="1:20" s="22" customFormat="1" ht="25.5" x14ac:dyDescent="0.25">
      <c r="A123" s="26" t="s">
        <v>25</v>
      </c>
      <c r="B123" s="27" t="s">
        <v>89</v>
      </c>
      <c r="C123" s="28" t="s">
        <v>49</v>
      </c>
      <c r="D123" s="20">
        <v>26.330614358800005</v>
      </c>
      <c r="E123" s="20">
        <v>0</v>
      </c>
      <c r="F123" s="20">
        <v>26.330614358800005</v>
      </c>
      <c r="G123" s="20">
        <f t="shared" si="17"/>
        <v>26.330614358800005</v>
      </c>
      <c r="H123" s="20">
        <f t="shared" si="24"/>
        <v>3.4535436000000002</v>
      </c>
      <c r="I123" s="20">
        <f t="shared" ref="I123:P123" si="31">SUM(I124:I149)</f>
        <v>4.2716916857760001</v>
      </c>
      <c r="J123" s="20">
        <f t="shared" si="31"/>
        <v>3.4535436000000002</v>
      </c>
      <c r="K123" s="20">
        <f t="shared" si="31"/>
        <v>8.9405239222560002</v>
      </c>
      <c r="L123" s="20">
        <f t="shared" si="31"/>
        <v>0</v>
      </c>
      <c r="M123" s="20">
        <f t="shared" si="31"/>
        <v>10.841725266592004</v>
      </c>
      <c r="N123" s="20">
        <f t="shared" si="31"/>
        <v>0</v>
      </c>
      <c r="O123" s="20">
        <f t="shared" si="31"/>
        <v>2.2766734841759999</v>
      </c>
      <c r="P123" s="20">
        <f t="shared" si="31"/>
        <v>0</v>
      </c>
      <c r="Q123" s="20">
        <f t="shared" si="18"/>
        <v>22.877070758800006</v>
      </c>
      <c r="R123" s="20">
        <f t="shared" si="19"/>
        <v>-0.81814808577599996</v>
      </c>
      <c r="S123" s="55">
        <f t="shared" si="22"/>
        <v>-19.152788776874814</v>
      </c>
      <c r="T123" s="49" t="s">
        <v>448</v>
      </c>
    </row>
    <row r="124" spans="1:20" x14ac:dyDescent="0.25">
      <c r="A124" s="38" t="s">
        <v>25</v>
      </c>
      <c r="B124" s="39" t="s">
        <v>260</v>
      </c>
      <c r="C124" s="40" t="s">
        <v>261</v>
      </c>
      <c r="D124" s="19">
        <v>1.3120000000000005</v>
      </c>
      <c r="E124" s="19">
        <v>0</v>
      </c>
      <c r="F124" s="19">
        <v>1.3120000000000005</v>
      </c>
      <c r="G124" s="19">
        <f t="shared" si="17"/>
        <v>1.3120000000000005</v>
      </c>
      <c r="H124" s="19">
        <f t="shared" si="24"/>
        <v>9.6000000000000002E-2</v>
      </c>
      <c r="I124" s="19">
        <v>9.6000000000000002E-2</v>
      </c>
      <c r="J124" s="19">
        <v>9.6000000000000002E-2</v>
      </c>
      <c r="K124" s="19">
        <v>0</v>
      </c>
      <c r="L124" s="19">
        <v>0</v>
      </c>
      <c r="M124" s="19">
        <v>1.2160000000000004</v>
      </c>
      <c r="N124" s="19">
        <v>0</v>
      </c>
      <c r="O124" s="19">
        <v>0</v>
      </c>
      <c r="P124" s="19">
        <v>0</v>
      </c>
      <c r="Q124" s="19">
        <f t="shared" si="18"/>
        <v>1.2160000000000004</v>
      </c>
      <c r="R124" s="19">
        <f t="shared" si="19"/>
        <v>0</v>
      </c>
      <c r="S124" s="56">
        <f t="shared" si="22"/>
        <v>0</v>
      </c>
      <c r="T124" s="50" t="s">
        <v>448</v>
      </c>
    </row>
    <row r="125" spans="1:20" ht="25.5" x14ac:dyDescent="0.25">
      <c r="A125" s="43" t="s">
        <v>25</v>
      </c>
      <c r="B125" s="33" t="s">
        <v>262</v>
      </c>
      <c r="C125" s="42" t="s">
        <v>263</v>
      </c>
      <c r="D125" s="19">
        <v>0.23910654182400001</v>
      </c>
      <c r="E125" s="19">
        <v>0</v>
      </c>
      <c r="F125" s="19">
        <v>0.23910654182400001</v>
      </c>
      <c r="G125" s="19">
        <f t="shared" si="17"/>
        <v>0.23910654182400001</v>
      </c>
      <c r="H125" s="19">
        <f t="shared" si="24"/>
        <v>0</v>
      </c>
      <c r="I125" s="19">
        <v>0</v>
      </c>
      <c r="J125" s="19">
        <v>0</v>
      </c>
      <c r="K125" s="19">
        <v>0.23910654182400001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f t="shared" si="18"/>
        <v>0.23910654182400001</v>
      </c>
      <c r="R125" s="19">
        <f t="shared" si="19"/>
        <v>0</v>
      </c>
      <c r="S125" s="56">
        <v>0</v>
      </c>
      <c r="T125" s="50" t="s">
        <v>448</v>
      </c>
    </row>
    <row r="126" spans="1:20" ht="25.5" x14ac:dyDescent="0.25">
      <c r="A126" s="43" t="s">
        <v>25</v>
      </c>
      <c r="B126" s="33" t="s">
        <v>264</v>
      </c>
      <c r="C126" s="42" t="s">
        <v>265</v>
      </c>
      <c r="D126" s="19">
        <v>0.29888317727999997</v>
      </c>
      <c r="E126" s="19">
        <v>0</v>
      </c>
      <c r="F126" s="19">
        <v>0.29888317727999997</v>
      </c>
      <c r="G126" s="19">
        <f t="shared" si="17"/>
        <v>0.29888317727999997</v>
      </c>
      <c r="H126" s="19">
        <f t="shared" si="24"/>
        <v>0</v>
      </c>
      <c r="I126" s="19">
        <v>0</v>
      </c>
      <c r="J126" s="19">
        <v>0</v>
      </c>
      <c r="K126" s="19">
        <v>0.29888317727999997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f t="shared" si="18"/>
        <v>0.29888317727999997</v>
      </c>
      <c r="R126" s="19">
        <f t="shared" si="19"/>
        <v>0</v>
      </c>
      <c r="S126" s="56">
        <v>0</v>
      </c>
      <c r="T126" s="50" t="s">
        <v>448</v>
      </c>
    </row>
    <row r="127" spans="1:20" ht="25.5" x14ac:dyDescent="0.25">
      <c r="A127" s="43" t="s">
        <v>25</v>
      </c>
      <c r="B127" s="33" t="s">
        <v>266</v>
      </c>
      <c r="C127" s="42" t="s">
        <v>267</v>
      </c>
      <c r="D127" s="19">
        <v>0.29888317727999997</v>
      </c>
      <c r="E127" s="19">
        <v>0</v>
      </c>
      <c r="F127" s="19">
        <v>0.29888317727999997</v>
      </c>
      <c r="G127" s="19">
        <f t="shared" si="17"/>
        <v>0.29888317727999997</v>
      </c>
      <c r="H127" s="19">
        <f t="shared" si="24"/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0.29888317727999997</v>
      </c>
      <c r="N127" s="19">
        <v>0</v>
      </c>
      <c r="O127" s="19">
        <v>0</v>
      </c>
      <c r="P127" s="19">
        <v>0</v>
      </c>
      <c r="Q127" s="19">
        <f t="shared" si="18"/>
        <v>0.29888317727999997</v>
      </c>
      <c r="R127" s="19">
        <f t="shared" si="19"/>
        <v>0</v>
      </c>
      <c r="S127" s="56">
        <v>0</v>
      </c>
      <c r="T127" s="50" t="s">
        <v>448</v>
      </c>
    </row>
    <row r="128" spans="1:20" ht="25.5" x14ac:dyDescent="0.25">
      <c r="A128" s="43" t="s">
        <v>25</v>
      </c>
      <c r="B128" s="33" t="s">
        <v>268</v>
      </c>
      <c r="C128" s="42" t="s">
        <v>269</v>
      </c>
      <c r="D128" s="19">
        <v>0.29888317727999997</v>
      </c>
      <c r="E128" s="19">
        <v>0</v>
      </c>
      <c r="F128" s="19">
        <v>0.29888317727999997</v>
      </c>
      <c r="G128" s="19">
        <f t="shared" si="17"/>
        <v>0.29888317727999997</v>
      </c>
      <c r="H128" s="19">
        <f t="shared" si="24"/>
        <v>0</v>
      </c>
      <c r="I128" s="19">
        <v>0</v>
      </c>
      <c r="J128" s="19">
        <v>0</v>
      </c>
      <c r="K128" s="19">
        <v>0.29888317727999997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19">
        <f t="shared" si="18"/>
        <v>0.29888317727999997</v>
      </c>
      <c r="R128" s="19">
        <f t="shared" si="19"/>
        <v>0</v>
      </c>
      <c r="S128" s="56">
        <v>0</v>
      </c>
      <c r="T128" s="50" t="s">
        <v>448</v>
      </c>
    </row>
    <row r="129" spans="1:20" ht="25.5" x14ac:dyDescent="0.25">
      <c r="A129" s="43" t="s">
        <v>25</v>
      </c>
      <c r="B129" s="33" t="s">
        <v>270</v>
      </c>
      <c r="C129" s="42" t="s">
        <v>271</v>
      </c>
      <c r="D129" s="19">
        <v>0.23910654182400001</v>
      </c>
      <c r="E129" s="19">
        <v>0</v>
      </c>
      <c r="F129" s="19">
        <v>0.23910654182400001</v>
      </c>
      <c r="G129" s="19">
        <f t="shared" si="17"/>
        <v>0.23910654182400001</v>
      </c>
      <c r="H129" s="19">
        <f t="shared" si="24"/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0.23910654182400001</v>
      </c>
      <c r="N129" s="19">
        <v>0</v>
      </c>
      <c r="O129" s="19">
        <v>0</v>
      </c>
      <c r="P129" s="19">
        <v>0</v>
      </c>
      <c r="Q129" s="19">
        <f t="shared" si="18"/>
        <v>0.23910654182400001</v>
      </c>
      <c r="R129" s="19">
        <f t="shared" si="19"/>
        <v>0</v>
      </c>
      <c r="S129" s="56">
        <v>0</v>
      </c>
      <c r="T129" s="50" t="s">
        <v>448</v>
      </c>
    </row>
    <row r="130" spans="1:20" ht="25.5" x14ac:dyDescent="0.25">
      <c r="A130" s="43" t="s">
        <v>25</v>
      </c>
      <c r="B130" s="33" t="s">
        <v>272</v>
      </c>
      <c r="C130" s="42" t="s">
        <v>273</v>
      </c>
      <c r="D130" s="19">
        <v>0.20663142047999997</v>
      </c>
      <c r="E130" s="19">
        <v>0</v>
      </c>
      <c r="F130" s="19">
        <v>0.20663142047999997</v>
      </c>
      <c r="G130" s="19">
        <f t="shared" si="17"/>
        <v>0.20663142047999997</v>
      </c>
      <c r="H130" s="19">
        <f t="shared" si="24"/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0.20663142047999997</v>
      </c>
      <c r="N130" s="19">
        <v>0</v>
      </c>
      <c r="O130" s="19">
        <v>0</v>
      </c>
      <c r="P130" s="19">
        <v>0</v>
      </c>
      <c r="Q130" s="19">
        <f t="shared" si="18"/>
        <v>0.20663142047999997</v>
      </c>
      <c r="R130" s="19">
        <f t="shared" si="19"/>
        <v>0</v>
      </c>
      <c r="S130" s="56">
        <v>0</v>
      </c>
      <c r="T130" s="50" t="s">
        <v>448</v>
      </c>
    </row>
    <row r="131" spans="1:20" ht="25.5" x14ac:dyDescent="0.25">
      <c r="A131" s="43" t="s">
        <v>25</v>
      </c>
      <c r="B131" s="33" t="s">
        <v>274</v>
      </c>
      <c r="C131" s="42" t="s">
        <v>275</v>
      </c>
      <c r="D131" s="19">
        <v>0.15497356535999998</v>
      </c>
      <c r="E131" s="19">
        <v>0</v>
      </c>
      <c r="F131" s="19">
        <v>0.15497356535999998</v>
      </c>
      <c r="G131" s="19">
        <f t="shared" si="17"/>
        <v>0.15497356535999998</v>
      </c>
      <c r="H131" s="19">
        <f t="shared" si="24"/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0.15497356535999998</v>
      </c>
      <c r="N131" s="19">
        <v>0</v>
      </c>
      <c r="O131" s="19">
        <v>0</v>
      </c>
      <c r="P131" s="19">
        <v>0</v>
      </c>
      <c r="Q131" s="19">
        <f t="shared" si="18"/>
        <v>0.15497356535999998</v>
      </c>
      <c r="R131" s="19">
        <f t="shared" si="19"/>
        <v>0</v>
      </c>
      <c r="S131" s="56">
        <v>0</v>
      </c>
      <c r="T131" s="50" t="s">
        <v>448</v>
      </c>
    </row>
    <row r="132" spans="1:20" ht="25.5" x14ac:dyDescent="0.25">
      <c r="A132" s="43" t="s">
        <v>25</v>
      </c>
      <c r="B132" s="33" t="s">
        <v>276</v>
      </c>
      <c r="C132" s="42" t="s">
        <v>277</v>
      </c>
      <c r="D132" s="19">
        <v>0.15497356535999998</v>
      </c>
      <c r="E132" s="19">
        <v>0</v>
      </c>
      <c r="F132" s="19">
        <v>0.15497356535999998</v>
      </c>
      <c r="G132" s="19">
        <f t="shared" si="17"/>
        <v>0.15497356535999998</v>
      </c>
      <c r="H132" s="19">
        <f t="shared" si="24"/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0.15497356535999998</v>
      </c>
      <c r="N132" s="19">
        <v>0</v>
      </c>
      <c r="O132" s="19">
        <v>0</v>
      </c>
      <c r="P132" s="19">
        <v>0</v>
      </c>
      <c r="Q132" s="19">
        <f t="shared" si="18"/>
        <v>0.15497356535999998</v>
      </c>
      <c r="R132" s="19">
        <f t="shared" si="19"/>
        <v>0</v>
      </c>
      <c r="S132" s="56">
        <v>0</v>
      </c>
      <c r="T132" s="50" t="s">
        <v>448</v>
      </c>
    </row>
    <row r="133" spans="1:20" ht="25.5" x14ac:dyDescent="0.25">
      <c r="A133" s="43" t="s">
        <v>25</v>
      </c>
      <c r="B133" s="33" t="s">
        <v>278</v>
      </c>
      <c r="C133" s="42" t="s">
        <v>279</v>
      </c>
      <c r="D133" s="19">
        <v>0.10331571023999998</v>
      </c>
      <c r="E133" s="19">
        <v>0</v>
      </c>
      <c r="F133" s="19">
        <v>0.10331571023999998</v>
      </c>
      <c r="G133" s="19">
        <f t="shared" si="17"/>
        <v>0.10331571023999998</v>
      </c>
      <c r="H133" s="19">
        <f t="shared" si="24"/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0.10331571023999998</v>
      </c>
      <c r="N133" s="19">
        <v>0</v>
      </c>
      <c r="O133" s="19">
        <v>0</v>
      </c>
      <c r="P133" s="19">
        <v>0</v>
      </c>
      <c r="Q133" s="19">
        <f t="shared" si="18"/>
        <v>0.10331571023999998</v>
      </c>
      <c r="R133" s="19">
        <f t="shared" si="19"/>
        <v>0</v>
      </c>
      <c r="S133" s="56">
        <v>0</v>
      </c>
      <c r="T133" s="50" t="s">
        <v>448</v>
      </c>
    </row>
    <row r="134" spans="1:20" ht="25.5" x14ac:dyDescent="0.25">
      <c r="A134" s="43" t="s">
        <v>25</v>
      </c>
      <c r="B134" s="33" t="s">
        <v>280</v>
      </c>
      <c r="C134" s="42" t="s">
        <v>281</v>
      </c>
      <c r="D134" s="19">
        <v>0.25828927559999992</v>
      </c>
      <c r="E134" s="19">
        <v>0</v>
      </c>
      <c r="F134" s="19">
        <v>0.25828927559999992</v>
      </c>
      <c r="G134" s="19">
        <f t="shared" si="17"/>
        <v>0.25828927559999992</v>
      </c>
      <c r="H134" s="19">
        <f t="shared" si="24"/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0.25828927559999992</v>
      </c>
      <c r="N134" s="19">
        <v>0</v>
      </c>
      <c r="O134" s="19">
        <v>0</v>
      </c>
      <c r="P134" s="19">
        <v>0</v>
      </c>
      <c r="Q134" s="19">
        <f t="shared" si="18"/>
        <v>0.25828927559999992</v>
      </c>
      <c r="R134" s="19">
        <f t="shared" si="19"/>
        <v>0</v>
      </c>
      <c r="S134" s="56">
        <v>0</v>
      </c>
      <c r="T134" s="50" t="s">
        <v>448</v>
      </c>
    </row>
    <row r="135" spans="1:20" ht="25.5" x14ac:dyDescent="0.25">
      <c r="A135" s="43" t="s">
        <v>25</v>
      </c>
      <c r="B135" s="33" t="s">
        <v>282</v>
      </c>
      <c r="C135" s="42" t="s">
        <v>283</v>
      </c>
      <c r="D135" s="19">
        <v>0.10331571023999998</v>
      </c>
      <c r="E135" s="19">
        <v>0</v>
      </c>
      <c r="F135" s="19">
        <v>0.10331571023999998</v>
      </c>
      <c r="G135" s="19">
        <f t="shared" si="17"/>
        <v>0.10331571023999998</v>
      </c>
      <c r="H135" s="19">
        <f t="shared" si="24"/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0.10331571023999998</v>
      </c>
      <c r="N135" s="19">
        <v>0</v>
      </c>
      <c r="O135" s="19">
        <v>0</v>
      </c>
      <c r="P135" s="19">
        <v>0</v>
      </c>
      <c r="Q135" s="19">
        <f t="shared" si="18"/>
        <v>0.10331571023999998</v>
      </c>
      <c r="R135" s="19">
        <f t="shared" si="19"/>
        <v>0</v>
      </c>
      <c r="S135" s="56">
        <v>0</v>
      </c>
      <c r="T135" s="50" t="s">
        <v>448</v>
      </c>
    </row>
    <row r="136" spans="1:20" ht="25.5" x14ac:dyDescent="0.25">
      <c r="A136" s="43" t="s">
        <v>25</v>
      </c>
      <c r="B136" s="33" t="s">
        <v>284</v>
      </c>
      <c r="C136" s="42" t="s">
        <v>285</v>
      </c>
      <c r="D136" s="19">
        <v>2.6601843005279999</v>
      </c>
      <c r="E136" s="19">
        <v>0</v>
      </c>
      <c r="F136" s="19">
        <v>2.6601843005279999</v>
      </c>
      <c r="G136" s="19">
        <f t="shared" si="17"/>
        <v>2.6601843005279999</v>
      </c>
      <c r="H136" s="19">
        <f t="shared" si="24"/>
        <v>0</v>
      </c>
      <c r="I136" s="19">
        <v>0</v>
      </c>
      <c r="J136" s="19">
        <v>0</v>
      </c>
      <c r="K136" s="19">
        <v>2.6601843005279999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f t="shared" si="18"/>
        <v>2.6601843005279999</v>
      </c>
      <c r="R136" s="19">
        <f t="shared" si="19"/>
        <v>0</v>
      </c>
      <c r="S136" s="56">
        <v>0</v>
      </c>
      <c r="T136" s="50" t="s">
        <v>448</v>
      </c>
    </row>
    <row r="137" spans="1:20" ht="25.5" x14ac:dyDescent="0.25">
      <c r="A137" s="43" t="s">
        <v>25</v>
      </c>
      <c r="B137" s="33" t="s">
        <v>286</v>
      </c>
      <c r="C137" s="42" t="s">
        <v>287</v>
      </c>
      <c r="D137" s="19">
        <v>4.6319446127999999</v>
      </c>
      <c r="E137" s="19">
        <v>0</v>
      </c>
      <c r="F137" s="19">
        <v>4.6319446127999999</v>
      </c>
      <c r="G137" s="19">
        <f t="shared" si="17"/>
        <v>4.6319446127999999</v>
      </c>
      <c r="H137" s="19">
        <f t="shared" si="24"/>
        <v>0</v>
      </c>
      <c r="I137" s="19">
        <v>0</v>
      </c>
      <c r="J137" s="19">
        <v>0</v>
      </c>
      <c r="K137" s="19">
        <v>4.6319446127999999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f t="shared" si="18"/>
        <v>4.6319446127999999</v>
      </c>
      <c r="R137" s="19">
        <f t="shared" si="19"/>
        <v>0</v>
      </c>
      <c r="S137" s="56">
        <v>0</v>
      </c>
      <c r="T137" s="50" t="s">
        <v>448</v>
      </c>
    </row>
    <row r="138" spans="1:20" ht="25.5" x14ac:dyDescent="0.25">
      <c r="A138" s="43" t="s">
        <v>25</v>
      </c>
      <c r="B138" s="33" t="s">
        <v>288</v>
      </c>
      <c r="C138" s="42" t="s">
        <v>289</v>
      </c>
      <c r="D138" s="19">
        <v>4.6319446127999999</v>
      </c>
      <c r="E138" s="19">
        <v>0</v>
      </c>
      <c r="F138" s="19">
        <v>4.6319446127999999</v>
      </c>
      <c r="G138" s="19">
        <f t="shared" si="17"/>
        <v>4.6319446127999999</v>
      </c>
      <c r="H138" s="19">
        <f t="shared" si="24"/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4.6319446127999999</v>
      </c>
      <c r="N138" s="19">
        <v>0</v>
      </c>
      <c r="O138" s="19">
        <v>0</v>
      </c>
      <c r="P138" s="19">
        <v>0</v>
      </c>
      <c r="Q138" s="19">
        <f t="shared" si="18"/>
        <v>4.6319446127999999</v>
      </c>
      <c r="R138" s="19">
        <f t="shared" si="19"/>
        <v>0</v>
      </c>
      <c r="S138" s="56">
        <v>0</v>
      </c>
      <c r="T138" s="50" t="s">
        <v>448</v>
      </c>
    </row>
    <row r="139" spans="1:20" ht="25.5" x14ac:dyDescent="0.25">
      <c r="A139" s="43" t="s">
        <v>25</v>
      </c>
      <c r="B139" s="33" t="s">
        <v>290</v>
      </c>
      <c r="C139" s="42" t="s">
        <v>291</v>
      </c>
      <c r="D139" s="19">
        <v>1.039725349776</v>
      </c>
      <c r="E139" s="19">
        <v>0</v>
      </c>
      <c r="F139" s="19">
        <v>1.039725349776</v>
      </c>
      <c r="G139" s="19">
        <f t="shared" si="17"/>
        <v>1.039725349776</v>
      </c>
      <c r="H139" s="19">
        <f t="shared" si="24"/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1.039725349776</v>
      </c>
      <c r="N139" s="19">
        <v>0</v>
      </c>
      <c r="O139" s="19">
        <v>0</v>
      </c>
      <c r="P139" s="19">
        <v>0</v>
      </c>
      <c r="Q139" s="19">
        <f t="shared" si="18"/>
        <v>1.039725349776</v>
      </c>
      <c r="R139" s="19">
        <f t="shared" si="19"/>
        <v>0</v>
      </c>
      <c r="S139" s="56">
        <v>0</v>
      </c>
      <c r="T139" s="50" t="s">
        <v>448</v>
      </c>
    </row>
    <row r="140" spans="1:20" ht="25.5" x14ac:dyDescent="0.25">
      <c r="A140" s="44" t="s">
        <v>25</v>
      </c>
      <c r="B140" s="33" t="s">
        <v>292</v>
      </c>
      <c r="C140" s="42" t="s">
        <v>293</v>
      </c>
      <c r="D140" s="19">
        <v>4.175691685776</v>
      </c>
      <c r="E140" s="19">
        <v>0</v>
      </c>
      <c r="F140" s="19">
        <v>4.175691685776</v>
      </c>
      <c r="G140" s="19">
        <f t="shared" si="17"/>
        <v>4.175691685776</v>
      </c>
      <c r="H140" s="19">
        <f t="shared" si="24"/>
        <v>3.3575436000000001</v>
      </c>
      <c r="I140" s="19">
        <v>4.175691685776</v>
      </c>
      <c r="J140" s="19">
        <v>3.3575436000000001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f t="shared" si="18"/>
        <v>0.81814808577599996</v>
      </c>
      <c r="R140" s="19">
        <f t="shared" si="19"/>
        <v>-0.81814808577599996</v>
      </c>
      <c r="S140" s="56">
        <f t="shared" si="22"/>
        <v>-19.593115281066474</v>
      </c>
      <c r="T140" s="57" t="s">
        <v>462</v>
      </c>
    </row>
    <row r="141" spans="1:20" ht="25.5" x14ac:dyDescent="0.25">
      <c r="A141" s="43" t="s">
        <v>25</v>
      </c>
      <c r="B141" s="33" t="s">
        <v>294</v>
      </c>
      <c r="C141" s="45" t="s">
        <v>295</v>
      </c>
      <c r="D141" s="19">
        <v>2.2766734841759999</v>
      </c>
      <c r="E141" s="19">
        <v>0</v>
      </c>
      <c r="F141" s="19">
        <v>2.2766734841759999</v>
      </c>
      <c r="G141" s="19">
        <f t="shared" si="17"/>
        <v>2.2766734841759999</v>
      </c>
      <c r="H141" s="19">
        <f t="shared" si="24"/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2.2766734841759999</v>
      </c>
      <c r="P141" s="19">
        <v>0</v>
      </c>
      <c r="Q141" s="19">
        <f t="shared" si="18"/>
        <v>2.2766734841759999</v>
      </c>
      <c r="R141" s="19">
        <f t="shared" si="19"/>
        <v>0</v>
      </c>
      <c r="S141" s="56">
        <v>0</v>
      </c>
      <c r="T141" s="50" t="s">
        <v>448</v>
      </c>
    </row>
    <row r="142" spans="1:20" ht="25.5" x14ac:dyDescent="0.25">
      <c r="A142" s="43" t="s">
        <v>25</v>
      </c>
      <c r="B142" s="33" t="s">
        <v>296</v>
      </c>
      <c r="C142" s="42" t="s">
        <v>297</v>
      </c>
      <c r="D142" s="19">
        <v>0.40576105627199993</v>
      </c>
      <c r="E142" s="19">
        <v>0</v>
      </c>
      <c r="F142" s="19">
        <v>0.40576105627199993</v>
      </c>
      <c r="G142" s="19">
        <f t="shared" si="17"/>
        <v>0.40576105627199993</v>
      </c>
      <c r="H142" s="19">
        <f t="shared" ref="H142:H177" si="32">J142+L142+N142+P142</f>
        <v>0</v>
      </c>
      <c r="I142" s="19">
        <v>0</v>
      </c>
      <c r="J142" s="19">
        <v>0</v>
      </c>
      <c r="K142" s="19">
        <v>0.40576105627199993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f t="shared" si="18"/>
        <v>0.40576105627199993</v>
      </c>
      <c r="R142" s="19">
        <f t="shared" si="19"/>
        <v>0</v>
      </c>
      <c r="S142" s="56">
        <v>0</v>
      </c>
      <c r="T142" s="50" t="s">
        <v>448</v>
      </c>
    </row>
    <row r="143" spans="1:20" ht="25.5" x14ac:dyDescent="0.25">
      <c r="A143" s="43" t="s">
        <v>25</v>
      </c>
      <c r="B143" s="33" t="s">
        <v>298</v>
      </c>
      <c r="C143" s="42" t="s">
        <v>299</v>
      </c>
      <c r="D143" s="19">
        <v>0.40576105627199993</v>
      </c>
      <c r="E143" s="19">
        <v>0</v>
      </c>
      <c r="F143" s="19">
        <v>0.40576105627199993</v>
      </c>
      <c r="G143" s="19">
        <f t="shared" si="17"/>
        <v>0.40576105627199993</v>
      </c>
      <c r="H143" s="19">
        <f t="shared" si="32"/>
        <v>0</v>
      </c>
      <c r="I143" s="19">
        <v>0</v>
      </c>
      <c r="J143" s="19">
        <v>0</v>
      </c>
      <c r="K143" s="19">
        <v>0.40576105627199993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f t="shared" si="18"/>
        <v>0.40576105627199993</v>
      </c>
      <c r="R143" s="19">
        <f t="shared" si="19"/>
        <v>0</v>
      </c>
      <c r="S143" s="56">
        <v>0</v>
      </c>
      <c r="T143" s="50" t="s">
        <v>448</v>
      </c>
    </row>
    <row r="144" spans="1:20" ht="25.5" x14ac:dyDescent="0.25">
      <c r="A144" s="43" t="s">
        <v>25</v>
      </c>
      <c r="B144" s="33" t="s">
        <v>300</v>
      </c>
      <c r="C144" s="42" t="s">
        <v>301</v>
      </c>
      <c r="D144" s="19">
        <v>0.40576105627199993</v>
      </c>
      <c r="E144" s="19">
        <v>0</v>
      </c>
      <c r="F144" s="19">
        <v>0.40576105627199993</v>
      </c>
      <c r="G144" s="19">
        <f t="shared" si="17"/>
        <v>0.40576105627199993</v>
      </c>
      <c r="H144" s="19">
        <f t="shared" si="32"/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0.40576105627199993</v>
      </c>
      <c r="N144" s="19">
        <v>0</v>
      </c>
      <c r="O144" s="19">
        <v>0</v>
      </c>
      <c r="P144" s="19">
        <v>0</v>
      </c>
      <c r="Q144" s="19">
        <f t="shared" si="18"/>
        <v>0.40576105627199993</v>
      </c>
      <c r="R144" s="19">
        <f t="shared" si="19"/>
        <v>0</v>
      </c>
      <c r="S144" s="56">
        <v>0</v>
      </c>
      <c r="T144" s="50" t="s">
        <v>448</v>
      </c>
    </row>
    <row r="145" spans="1:20" ht="25.5" x14ac:dyDescent="0.25">
      <c r="A145" s="43" t="s">
        <v>25</v>
      </c>
      <c r="B145" s="33" t="s">
        <v>302</v>
      </c>
      <c r="C145" s="42" t="s">
        <v>303</v>
      </c>
      <c r="D145" s="19">
        <v>0.40576105627199993</v>
      </c>
      <c r="E145" s="19">
        <v>0</v>
      </c>
      <c r="F145" s="19">
        <v>0.40576105627199993</v>
      </c>
      <c r="G145" s="19">
        <f t="shared" ref="G145:G208" si="33">I145+K145+M145+O145</f>
        <v>0.40576105627199993</v>
      </c>
      <c r="H145" s="19">
        <f t="shared" si="32"/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0.40576105627199993</v>
      </c>
      <c r="N145" s="19">
        <v>0</v>
      </c>
      <c r="O145" s="19">
        <v>0</v>
      </c>
      <c r="P145" s="19">
        <v>0</v>
      </c>
      <c r="Q145" s="19">
        <f t="shared" ref="Q145:Q208" si="34">F145-H145</f>
        <v>0.40576105627199993</v>
      </c>
      <c r="R145" s="19">
        <f t="shared" si="19"/>
        <v>0</v>
      </c>
      <c r="S145" s="56">
        <v>0</v>
      </c>
      <c r="T145" s="50" t="s">
        <v>448</v>
      </c>
    </row>
    <row r="146" spans="1:20" ht="25.5" x14ac:dyDescent="0.25">
      <c r="A146" s="43" t="s">
        <v>25</v>
      </c>
      <c r="B146" s="33" t="s">
        <v>304</v>
      </c>
      <c r="C146" s="42" t="s">
        <v>305</v>
      </c>
      <c r="D146" s="19">
        <v>0.40576105627199993</v>
      </c>
      <c r="E146" s="19">
        <v>0</v>
      </c>
      <c r="F146" s="19">
        <v>0.40576105627199993</v>
      </c>
      <c r="G146" s="19">
        <f t="shared" si="33"/>
        <v>0.40576105627199993</v>
      </c>
      <c r="H146" s="19">
        <f t="shared" si="32"/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0.40576105627199993</v>
      </c>
      <c r="N146" s="19">
        <v>0</v>
      </c>
      <c r="O146" s="19">
        <v>0</v>
      </c>
      <c r="P146" s="19">
        <v>0</v>
      </c>
      <c r="Q146" s="19">
        <f t="shared" si="34"/>
        <v>0.40576105627199993</v>
      </c>
      <c r="R146" s="19">
        <f t="shared" ref="R146:R209" si="35">J146-I146</f>
        <v>0</v>
      </c>
      <c r="S146" s="56">
        <v>0</v>
      </c>
      <c r="T146" s="50" t="s">
        <v>448</v>
      </c>
    </row>
    <row r="147" spans="1:20" ht="25.5" x14ac:dyDescent="0.25">
      <c r="A147" s="43" t="s">
        <v>25</v>
      </c>
      <c r="B147" s="33" t="s">
        <v>306</v>
      </c>
      <c r="C147" s="42" t="s">
        <v>307</v>
      </c>
      <c r="D147" s="19">
        <v>0.40576105627199993</v>
      </c>
      <c r="E147" s="19">
        <v>0</v>
      </c>
      <c r="F147" s="19">
        <v>0.40576105627199993</v>
      </c>
      <c r="G147" s="19">
        <f t="shared" si="33"/>
        <v>0.40576105627199993</v>
      </c>
      <c r="H147" s="19">
        <f t="shared" si="32"/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0.40576105627199993</v>
      </c>
      <c r="N147" s="19">
        <v>0</v>
      </c>
      <c r="O147" s="19">
        <v>0</v>
      </c>
      <c r="P147" s="19">
        <v>0</v>
      </c>
      <c r="Q147" s="19">
        <f t="shared" si="34"/>
        <v>0.40576105627199993</v>
      </c>
      <c r="R147" s="19">
        <f t="shared" si="35"/>
        <v>0</v>
      </c>
      <c r="S147" s="56">
        <v>0</v>
      </c>
      <c r="T147" s="50" t="s">
        <v>448</v>
      </c>
    </row>
    <row r="148" spans="1:20" ht="25.5" x14ac:dyDescent="0.25">
      <c r="A148" s="43" t="s">
        <v>25</v>
      </c>
      <c r="B148" s="33" t="s">
        <v>308</v>
      </c>
      <c r="C148" s="42" t="s">
        <v>309</v>
      </c>
      <c r="D148" s="19">
        <v>0.40576105627199993</v>
      </c>
      <c r="E148" s="19">
        <v>0</v>
      </c>
      <c r="F148" s="19">
        <v>0.40576105627199993</v>
      </c>
      <c r="G148" s="19">
        <f t="shared" si="33"/>
        <v>0.40576105627199993</v>
      </c>
      <c r="H148" s="19">
        <f t="shared" si="32"/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0.40576105627199993</v>
      </c>
      <c r="N148" s="19">
        <v>0</v>
      </c>
      <c r="O148" s="19">
        <v>0</v>
      </c>
      <c r="P148" s="19">
        <v>0</v>
      </c>
      <c r="Q148" s="19">
        <f t="shared" si="34"/>
        <v>0.40576105627199993</v>
      </c>
      <c r="R148" s="19">
        <f t="shared" si="35"/>
        <v>0</v>
      </c>
      <c r="S148" s="56">
        <v>0</v>
      </c>
      <c r="T148" s="50" t="s">
        <v>448</v>
      </c>
    </row>
    <row r="149" spans="1:20" ht="25.5" x14ac:dyDescent="0.25">
      <c r="A149" s="43" t="s">
        <v>25</v>
      </c>
      <c r="B149" s="33" t="s">
        <v>310</v>
      </c>
      <c r="C149" s="42" t="s">
        <v>311</v>
      </c>
      <c r="D149" s="19">
        <v>0.40576105627199993</v>
      </c>
      <c r="E149" s="19">
        <v>0</v>
      </c>
      <c r="F149" s="19">
        <v>0.40576105627199993</v>
      </c>
      <c r="G149" s="19">
        <f t="shared" si="33"/>
        <v>0.40576105627199993</v>
      </c>
      <c r="H149" s="19">
        <f t="shared" si="32"/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0.40576105627199993</v>
      </c>
      <c r="N149" s="19">
        <v>0</v>
      </c>
      <c r="O149" s="19">
        <v>0</v>
      </c>
      <c r="P149" s="19">
        <v>0</v>
      </c>
      <c r="Q149" s="19">
        <f t="shared" si="34"/>
        <v>0.40576105627199993</v>
      </c>
      <c r="R149" s="19">
        <f t="shared" si="35"/>
        <v>0</v>
      </c>
      <c r="S149" s="56">
        <v>0</v>
      </c>
      <c r="T149" s="50" t="s">
        <v>448</v>
      </c>
    </row>
    <row r="150" spans="1:20" s="22" customFormat="1" ht="25.5" x14ac:dyDescent="0.25">
      <c r="A150" s="26" t="s">
        <v>26</v>
      </c>
      <c r="B150" s="27" t="s">
        <v>90</v>
      </c>
      <c r="C150" s="28" t="s">
        <v>49</v>
      </c>
      <c r="D150" s="20">
        <v>88.549829149876018</v>
      </c>
      <c r="E150" s="20">
        <v>0</v>
      </c>
      <c r="F150" s="20">
        <v>88.549829149876018</v>
      </c>
      <c r="G150" s="20">
        <f t="shared" si="33"/>
        <v>88.549829149876018</v>
      </c>
      <c r="H150" s="20">
        <f t="shared" si="32"/>
        <v>1.01058834</v>
      </c>
      <c r="I150" s="20">
        <f t="shared" ref="I150" si="36">I151+I178</f>
        <v>4.8152054812599996</v>
      </c>
      <c r="J150" s="20">
        <f t="shared" ref="J150:P150" si="37">J151+J178</f>
        <v>1.01058834</v>
      </c>
      <c r="K150" s="20">
        <f t="shared" si="37"/>
        <v>25.445212516040002</v>
      </c>
      <c r="L150" s="20">
        <f t="shared" si="37"/>
        <v>0</v>
      </c>
      <c r="M150" s="20">
        <f t="shared" si="37"/>
        <v>42.689418970136011</v>
      </c>
      <c r="N150" s="20">
        <f t="shared" si="37"/>
        <v>0</v>
      </c>
      <c r="O150" s="20">
        <f t="shared" si="37"/>
        <v>15.599992182440001</v>
      </c>
      <c r="P150" s="20">
        <f t="shared" si="37"/>
        <v>0</v>
      </c>
      <c r="Q150" s="20">
        <f t="shared" si="34"/>
        <v>87.53924080987602</v>
      </c>
      <c r="R150" s="20">
        <f t="shared" si="35"/>
        <v>-3.8046171412599996</v>
      </c>
      <c r="S150" s="55">
        <f t="shared" ref="S150:S209" si="38">J150/I150*100-100</f>
        <v>-79.01256044143814</v>
      </c>
      <c r="T150" s="49" t="s">
        <v>448</v>
      </c>
    </row>
    <row r="151" spans="1:20" s="22" customFormat="1" x14ac:dyDescent="0.25">
      <c r="A151" s="26" t="s">
        <v>91</v>
      </c>
      <c r="B151" s="27" t="s">
        <v>92</v>
      </c>
      <c r="C151" s="28" t="s">
        <v>49</v>
      </c>
      <c r="D151" s="20">
        <v>88.549829149876018</v>
      </c>
      <c r="E151" s="20">
        <v>0</v>
      </c>
      <c r="F151" s="20">
        <v>88.549829149876018</v>
      </c>
      <c r="G151" s="20">
        <f t="shared" si="33"/>
        <v>88.549829149876018</v>
      </c>
      <c r="H151" s="20">
        <f t="shared" si="32"/>
        <v>1.01058834</v>
      </c>
      <c r="I151" s="20">
        <f>SUM(I152:I177)</f>
        <v>4.8152054812599996</v>
      </c>
      <c r="J151" s="20">
        <f>SUM(J152:J177)</f>
        <v>1.01058834</v>
      </c>
      <c r="K151" s="20">
        <f t="shared" ref="K151:P151" si="39">SUM(K152:K172)</f>
        <v>25.445212516040002</v>
      </c>
      <c r="L151" s="20">
        <f t="shared" si="39"/>
        <v>0</v>
      </c>
      <c r="M151" s="20">
        <f t="shared" si="39"/>
        <v>42.689418970136011</v>
      </c>
      <c r="N151" s="20">
        <f t="shared" si="39"/>
        <v>0</v>
      </c>
      <c r="O151" s="20">
        <f t="shared" si="39"/>
        <v>15.599992182440001</v>
      </c>
      <c r="P151" s="20">
        <f t="shared" si="39"/>
        <v>0</v>
      </c>
      <c r="Q151" s="20">
        <f t="shared" si="34"/>
        <v>87.53924080987602</v>
      </c>
      <c r="R151" s="20">
        <f t="shared" si="35"/>
        <v>-3.8046171412599996</v>
      </c>
      <c r="S151" s="55">
        <f t="shared" si="38"/>
        <v>-79.01256044143814</v>
      </c>
      <c r="T151" s="49" t="s">
        <v>448</v>
      </c>
    </row>
    <row r="152" spans="1:20" ht="38.25" x14ac:dyDescent="0.25">
      <c r="A152" s="38" t="s">
        <v>91</v>
      </c>
      <c r="B152" s="33" t="s">
        <v>142</v>
      </c>
      <c r="C152" s="42" t="s">
        <v>143</v>
      </c>
      <c r="D152" s="19">
        <v>4.6206338808000007</v>
      </c>
      <c r="E152" s="19">
        <v>0</v>
      </c>
      <c r="F152" s="19">
        <v>4.6206338808000007</v>
      </c>
      <c r="G152" s="19">
        <f t="shared" si="33"/>
        <v>4.6206338808000007</v>
      </c>
      <c r="H152" s="19">
        <f t="shared" si="32"/>
        <v>9.5999999999999992E-3</v>
      </c>
      <c r="I152" s="19">
        <v>5.6051999999999998E-2</v>
      </c>
      <c r="J152" s="19">
        <v>9.5999999999999992E-3</v>
      </c>
      <c r="K152" s="19">
        <v>0</v>
      </c>
      <c r="L152" s="19">
        <v>0</v>
      </c>
      <c r="M152" s="19">
        <v>4.5645818808000005</v>
      </c>
      <c r="N152" s="19">
        <v>0</v>
      </c>
      <c r="O152" s="19">
        <v>0</v>
      </c>
      <c r="P152" s="19">
        <v>0</v>
      </c>
      <c r="Q152" s="19">
        <f t="shared" si="34"/>
        <v>4.6110338808000009</v>
      </c>
      <c r="R152" s="19">
        <f t="shared" si="35"/>
        <v>-4.6452E-2</v>
      </c>
      <c r="S152" s="56">
        <f t="shared" si="38"/>
        <v>-82.873046456861488</v>
      </c>
      <c r="T152" s="33" t="s">
        <v>460</v>
      </c>
    </row>
    <row r="153" spans="1:20" ht="38.25" x14ac:dyDescent="0.25">
      <c r="A153" s="38" t="s">
        <v>91</v>
      </c>
      <c r="B153" s="33" t="s">
        <v>140</v>
      </c>
      <c r="C153" s="42" t="s">
        <v>141</v>
      </c>
      <c r="D153" s="19">
        <v>2.1153170436000002</v>
      </c>
      <c r="E153" s="19">
        <v>0</v>
      </c>
      <c r="F153" s="19">
        <v>2.1153170436000002</v>
      </c>
      <c r="G153" s="19">
        <f t="shared" si="33"/>
        <v>2.1153170436000002</v>
      </c>
      <c r="H153" s="19">
        <f t="shared" si="32"/>
        <v>9.5999999999999992E-3</v>
      </c>
      <c r="I153" s="19">
        <v>5.6051999999999998E-2</v>
      </c>
      <c r="J153" s="19">
        <v>9.5999999999999992E-3</v>
      </c>
      <c r="K153" s="19">
        <v>2.0592650436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f t="shared" si="34"/>
        <v>2.1057170436000003</v>
      </c>
      <c r="R153" s="19">
        <f t="shared" si="35"/>
        <v>-4.6452E-2</v>
      </c>
      <c r="S153" s="56">
        <f t="shared" si="38"/>
        <v>-82.873046456861488</v>
      </c>
      <c r="T153" s="33" t="s">
        <v>460</v>
      </c>
    </row>
    <row r="154" spans="1:20" ht="38.25" x14ac:dyDescent="0.25">
      <c r="A154" s="38" t="s">
        <v>91</v>
      </c>
      <c r="B154" s="33" t="s">
        <v>135</v>
      </c>
      <c r="C154" s="42" t="s">
        <v>136</v>
      </c>
      <c r="D154" s="19">
        <v>3.4114993536000005</v>
      </c>
      <c r="E154" s="19">
        <v>0</v>
      </c>
      <c r="F154" s="19">
        <v>3.4114993536000005</v>
      </c>
      <c r="G154" s="19">
        <f t="shared" si="33"/>
        <v>3.4114993536000005</v>
      </c>
      <c r="H154" s="19">
        <f t="shared" si="32"/>
        <v>9.5999999999999992E-3</v>
      </c>
      <c r="I154" s="19">
        <v>5.6051999999999998E-2</v>
      </c>
      <c r="J154" s="19">
        <v>9.5999999999999992E-3</v>
      </c>
      <c r="K154" s="19">
        <v>0</v>
      </c>
      <c r="L154" s="19">
        <v>0</v>
      </c>
      <c r="M154" s="19">
        <v>3.3554473536000002</v>
      </c>
      <c r="N154" s="19">
        <v>0</v>
      </c>
      <c r="O154" s="19">
        <v>0</v>
      </c>
      <c r="P154" s="19">
        <v>0</v>
      </c>
      <c r="Q154" s="19">
        <f t="shared" si="34"/>
        <v>3.4018993536000006</v>
      </c>
      <c r="R154" s="19">
        <f t="shared" si="35"/>
        <v>-4.6452E-2</v>
      </c>
      <c r="S154" s="56">
        <f t="shared" si="38"/>
        <v>-82.873046456861488</v>
      </c>
      <c r="T154" s="33" t="s">
        <v>460</v>
      </c>
    </row>
    <row r="155" spans="1:20" ht="38.25" x14ac:dyDescent="0.25">
      <c r="A155" s="38" t="s">
        <v>91</v>
      </c>
      <c r="B155" s="33" t="s">
        <v>312</v>
      </c>
      <c r="C155" s="42" t="s">
        <v>139</v>
      </c>
      <c r="D155" s="19">
        <v>1.9069217085600003</v>
      </c>
      <c r="E155" s="19">
        <v>0</v>
      </c>
      <c r="F155" s="19">
        <v>1.9069217085600003</v>
      </c>
      <c r="G155" s="19">
        <f t="shared" si="33"/>
        <v>1.9069217085600003</v>
      </c>
      <c r="H155" s="19">
        <f t="shared" si="32"/>
        <v>9.5999999999999992E-3</v>
      </c>
      <c r="I155" s="19">
        <v>5.6051999999999998E-2</v>
      </c>
      <c r="J155" s="19">
        <v>9.5999999999999992E-3</v>
      </c>
      <c r="K155" s="19">
        <v>0</v>
      </c>
      <c r="L155" s="19">
        <v>0</v>
      </c>
      <c r="M155" s="19">
        <v>0</v>
      </c>
      <c r="N155" s="19">
        <v>0</v>
      </c>
      <c r="O155" s="19">
        <v>1.8508697085600003</v>
      </c>
      <c r="P155" s="19">
        <v>0</v>
      </c>
      <c r="Q155" s="19">
        <f t="shared" si="34"/>
        <v>1.8973217085600003</v>
      </c>
      <c r="R155" s="19">
        <f t="shared" si="35"/>
        <v>-4.6452E-2</v>
      </c>
      <c r="S155" s="56">
        <f t="shared" si="38"/>
        <v>-82.873046456861488</v>
      </c>
      <c r="T155" s="33" t="s">
        <v>460</v>
      </c>
    </row>
    <row r="156" spans="1:20" ht="38.25" x14ac:dyDescent="0.25">
      <c r="A156" s="38" t="s">
        <v>91</v>
      </c>
      <c r="B156" s="33" t="s">
        <v>137</v>
      </c>
      <c r="C156" s="42" t="s">
        <v>138</v>
      </c>
      <c r="D156" s="19">
        <v>2.1150477278400004</v>
      </c>
      <c r="E156" s="19">
        <v>0</v>
      </c>
      <c r="F156" s="19">
        <v>2.1150477278400004</v>
      </c>
      <c r="G156" s="19">
        <f t="shared" si="33"/>
        <v>2.1150477278400004</v>
      </c>
      <c r="H156" s="19">
        <f t="shared" si="32"/>
        <v>9.5999999999999992E-3</v>
      </c>
      <c r="I156" s="19">
        <v>5.6051999999999998E-2</v>
      </c>
      <c r="J156" s="19">
        <v>9.5999999999999992E-3</v>
      </c>
      <c r="K156" s="19">
        <v>0</v>
      </c>
      <c r="L156" s="19">
        <v>0</v>
      </c>
      <c r="M156" s="19">
        <v>0</v>
      </c>
      <c r="N156" s="19">
        <v>0</v>
      </c>
      <c r="O156" s="19">
        <v>2.0589957278400002</v>
      </c>
      <c r="P156" s="19">
        <v>0</v>
      </c>
      <c r="Q156" s="19">
        <f t="shared" si="34"/>
        <v>2.1054477278400006</v>
      </c>
      <c r="R156" s="19">
        <f t="shared" si="35"/>
        <v>-4.6452E-2</v>
      </c>
      <c r="S156" s="56">
        <f t="shared" si="38"/>
        <v>-82.873046456861488</v>
      </c>
      <c r="T156" s="33" t="s">
        <v>460</v>
      </c>
    </row>
    <row r="157" spans="1:20" ht="38.25" x14ac:dyDescent="0.25">
      <c r="A157" s="38" t="s">
        <v>91</v>
      </c>
      <c r="B157" s="33" t="s">
        <v>313</v>
      </c>
      <c r="C157" s="42" t="s">
        <v>314</v>
      </c>
      <c r="D157" s="19">
        <v>3.9269663228999994</v>
      </c>
      <c r="E157" s="19">
        <v>0</v>
      </c>
      <c r="F157" s="19">
        <v>3.9269663228999994</v>
      </c>
      <c r="G157" s="19">
        <f t="shared" si="33"/>
        <v>3.9269663228999994</v>
      </c>
      <c r="H157" s="19">
        <f t="shared" si="32"/>
        <v>3.14556E-2</v>
      </c>
      <c r="I157" s="19">
        <v>0.30509908049999956</v>
      </c>
      <c r="J157" s="19">
        <v>3.14556E-2</v>
      </c>
      <c r="K157" s="19">
        <v>3.6218672424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f t="shared" si="34"/>
        <v>3.8955107228999992</v>
      </c>
      <c r="R157" s="19">
        <f t="shared" si="35"/>
        <v>-0.27364348049999954</v>
      </c>
      <c r="S157" s="56">
        <f t="shared" si="38"/>
        <v>-89.690037758078375</v>
      </c>
      <c r="T157" s="33" t="s">
        <v>460</v>
      </c>
    </row>
    <row r="158" spans="1:20" ht="38.25" x14ac:dyDescent="0.25">
      <c r="A158" s="38" t="s">
        <v>91</v>
      </c>
      <c r="B158" s="33" t="s">
        <v>315</v>
      </c>
      <c r="C158" s="42" t="s">
        <v>316</v>
      </c>
      <c r="D158" s="19">
        <v>5.9637169271399992</v>
      </c>
      <c r="E158" s="19">
        <v>0</v>
      </c>
      <c r="F158" s="19">
        <v>5.9637169271399992</v>
      </c>
      <c r="G158" s="19">
        <f t="shared" si="33"/>
        <v>5.9637169271399992</v>
      </c>
      <c r="H158" s="19">
        <f t="shared" si="32"/>
        <v>3.2973599999999999E-2</v>
      </c>
      <c r="I158" s="19">
        <v>0.42535208634000049</v>
      </c>
      <c r="J158" s="19">
        <v>3.2973599999999999E-2</v>
      </c>
      <c r="K158" s="19">
        <v>0</v>
      </c>
      <c r="L158" s="19">
        <v>0</v>
      </c>
      <c r="M158" s="19">
        <v>5.538364840799999</v>
      </c>
      <c r="N158" s="19">
        <v>0</v>
      </c>
      <c r="O158" s="19">
        <v>0</v>
      </c>
      <c r="P158" s="19">
        <v>0</v>
      </c>
      <c r="Q158" s="19">
        <f t="shared" si="34"/>
        <v>5.9307433271399992</v>
      </c>
      <c r="R158" s="19">
        <f t="shared" si="35"/>
        <v>-0.3923784863400005</v>
      </c>
      <c r="S158" s="56">
        <f t="shared" si="38"/>
        <v>-92.247927996844737</v>
      </c>
      <c r="T158" s="33" t="s">
        <v>460</v>
      </c>
    </row>
    <row r="159" spans="1:20" ht="38.25" x14ac:dyDescent="0.25">
      <c r="A159" s="38" t="s">
        <v>91</v>
      </c>
      <c r="B159" s="33" t="s">
        <v>317</v>
      </c>
      <c r="C159" s="42" t="s">
        <v>318</v>
      </c>
      <c r="D159" s="19">
        <v>0.51644471388000002</v>
      </c>
      <c r="E159" s="19">
        <v>0</v>
      </c>
      <c r="F159" s="19">
        <v>0.51644471388000002</v>
      </c>
      <c r="G159" s="19">
        <f t="shared" si="33"/>
        <v>0.51644471388000002</v>
      </c>
      <c r="H159" s="19">
        <f t="shared" si="32"/>
        <v>3.2665199999999998E-2</v>
      </c>
      <c r="I159" s="19">
        <v>8.1432615480000012E-2</v>
      </c>
      <c r="J159" s="19">
        <v>3.2665199999999998E-2</v>
      </c>
      <c r="K159" s="19">
        <v>0</v>
      </c>
      <c r="L159" s="19">
        <v>0</v>
      </c>
      <c r="M159" s="19">
        <v>0.43501209839999999</v>
      </c>
      <c r="N159" s="19">
        <v>0</v>
      </c>
      <c r="O159" s="19">
        <v>0</v>
      </c>
      <c r="P159" s="19">
        <v>0</v>
      </c>
      <c r="Q159" s="19">
        <f t="shared" si="34"/>
        <v>0.48377951388000001</v>
      </c>
      <c r="R159" s="19">
        <f t="shared" si="35"/>
        <v>-4.8767415480000013E-2</v>
      </c>
      <c r="S159" s="56">
        <f t="shared" si="38"/>
        <v>-59.886834277080752</v>
      </c>
      <c r="T159" s="33" t="s">
        <v>460</v>
      </c>
    </row>
    <row r="160" spans="1:20" ht="38.25" x14ac:dyDescent="0.25">
      <c r="A160" s="38" t="s">
        <v>91</v>
      </c>
      <c r="B160" s="33" t="s">
        <v>319</v>
      </c>
      <c r="C160" s="42" t="s">
        <v>320</v>
      </c>
      <c r="D160" s="19">
        <v>3.3716133831000001</v>
      </c>
      <c r="E160" s="19">
        <v>0</v>
      </c>
      <c r="F160" s="19">
        <v>3.3716133831000001</v>
      </c>
      <c r="G160" s="19">
        <f t="shared" si="33"/>
        <v>3.3716133831000001</v>
      </c>
      <c r="H160" s="19">
        <f t="shared" si="32"/>
        <v>3.2554800000000002E-2</v>
      </c>
      <c r="I160" s="19">
        <v>0.29442086309999999</v>
      </c>
      <c r="J160" s="19">
        <v>3.2554800000000002E-2</v>
      </c>
      <c r="K160" s="19">
        <v>3.0771925200000001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f t="shared" si="34"/>
        <v>3.3390585830999999</v>
      </c>
      <c r="R160" s="19">
        <f t="shared" si="35"/>
        <v>-0.26186606309999999</v>
      </c>
      <c r="S160" s="56">
        <f t="shared" si="38"/>
        <v>-88.942767283124638</v>
      </c>
      <c r="T160" s="33" t="s">
        <v>460</v>
      </c>
    </row>
    <row r="161" spans="1:20" ht="38.25" x14ac:dyDescent="0.25">
      <c r="A161" s="38" t="s">
        <v>91</v>
      </c>
      <c r="B161" s="33" t="s">
        <v>321</v>
      </c>
      <c r="C161" s="42" t="s">
        <v>322</v>
      </c>
      <c r="D161" s="19">
        <v>2.7660680882399991</v>
      </c>
      <c r="E161" s="19">
        <v>0</v>
      </c>
      <c r="F161" s="19">
        <v>2.7660680882399991</v>
      </c>
      <c r="G161" s="19">
        <f t="shared" si="33"/>
        <v>2.7660680882399991</v>
      </c>
      <c r="H161" s="19">
        <f t="shared" si="32"/>
        <v>4.0152E-2</v>
      </c>
      <c r="I161" s="19">
        <v>0.25481143703999959</v>
      </c>
      <c r="J161" s="19">
        <v>4.0152E-2</v>
      </c>
      <c r="K161" s="19">
        <v>0</v>
      </c>
      <c r="L161" s="19">
        <v>0</v>
      </c>
      <c r="M161" s="19">
        <v>0</v>
      </c>
      <c r="N161" s="19">
        <v>0</v>
      </c>
      <c r="O161" s="19">
        <v>2.5112566511999996</v>
      </c>
      <c r="P161" s="19">
        <v>0</v>
      </c>
      <c r="Q161" s="19">
        <f t="shared" si="34"/>
        <v>2.7259160882399991</v>
      </c>
      <c r="R161" s="19">
        <f t="shared" si="35"/>
        <v>-0.2146594370399996</v>
      </c>
      <c r="S161" s="56">
        <f t="shared" si="38"/>
        <v>-84.242465539842684</v>
      </c>
      <c r="T161" s="33" t="s">
        <v>460</v>
      </c>
    </row>
    <row r="162" spans="1:20" ht="38.25" x14ac:dyDescent="0.25">
      <c r="A162" s="38" t="s">
        <v>91</v>
      </c>
      <c r="B162" s="33" t="s">
        <v>323</v>
      </c>
      <c r="C162" s="42" t="s">
        <v>324</v>
      </c>
      <c r="D162" s="19">
        <v>2.52745208772</v>
      </c>
      <c r="E162" s="19">
        <v>0</v>
      </c>
      <c r="F162" s="19">
        <v>2.52745208772</v>
      </c>
      <c r="G162" s="19">
        <f t="shared" si="33"/>
        <v>2.52745208772</v>
      </c>
      <c r="H162" s="19">
        <f t="shared" si="32"/>
        <v>9.5999999999999992E-3</v>
      </c>
      <c r="I162" s="19">
        <v>0.24375285491999996</v>
      </c>
      <c r="J162" s="19">
        <v>9.5999999999999992E-3</v>
      </c>
      <c r="K162" s="19">
        <v>0</v>
      </c>
      <c r="L162" s="19">
        <v>0</v>
      </c>
      <c r="M162" s="19">
        <v>0</v>
      </c>
      <c r="N162" s="19">
        <v>0</v>
      </c>
      <c r="O162" s="19">
        <v>2.2836992328000001</v>
      </c>
      <c r="P162" s="19">
        <v>0</v>
      </c>
      <c r="Q162" s="19">
        <f t="shared" si="34"/>
        <v>2.5178520877200001</v>
      </c>
      <c r="R162" s="19">
        <f t="shared" si="35"/>
        <v>-0.23415285491999996</v>
      </c>
      <c r="S162" s="56">
        <f t="shared" si="38"/>
        <v>-96.061584590198649</v>
      </c>
      <c r="T162" s="33" t="s">
        <v>460</v>
      </c>
    </row>
    <row r="163" spans="1:20" ht="38.25" x14ac:dyDescent="0.25">
      <c r="A163" s="38" t="s">
        <v>91</v>
      </c>
      <c r="B163" s="33" t="s">
        <v>93</v>
      </c>
      <c r="C163" s="42" t="s">
        <v>94</v>
      </c>
      <c r="D163" s="19">
        <v>9.5034804600000005</v>
      </c>
      <c r="E163" s="19">
        <v>0</v>
      </c>
      <c r="F163" s="19">
        <v>9.5034804600000005</v>
      </c>
      <c r="G163" s="19">
        <f t="shared" si="33"/>
        <v>9.5034804600000005</v>
      </c>
      <c r="H163" s="19">
        <f t="shared" si="32"/>
        <v>0.248750004</v>
      </c>
      <c r="I163" s="19">
        <v>0.42807005999999997</v>
      </c>
      <c r="J163" s="19">
        <v>0.248750004</v>
      </c>
      <c r="K163" s="19">
        <v>0</v>
      </c>
      <c r="L163" s="19">
        <v>0</v>
      </c>
      <c r="M163" s="19">
        <v>9.0754104000000009</v>
      </c>
      <c r="N163" s="19">
        <v>0</v>
      </c>
      <c r="O163" s="19">
        <v>0</v>
      </c>
      <c r="P163" s="19">
        <v>0</v>
      </c>
      <c r="Q163" s="19">
        <f t="shared" si="34"/>
        <v>9.2547304560000008</v>
      </c>
      <c r="R163" s="19">
        <f t="shared" si="35"/>
        <v>-0.17932005599999998</v>
      </c>
      <c r="S163" s="56">
        <f t="shared" si="38"/>
        <v>-41.890352247480237</v>
      </c>
      <c r="T163" s="33" t="s">
        <v>460</v>
      </c>
    </row>
    <row r="164" spans="1:20" ht="25.5" x14ac:dyDescent="0.25">
      <c r="A164" s="38" t="s">
        <v>91</v>
      </c>
      <c r="B164" s="33" t="s">
        <v>95</v>
      </c>
      <c r="C164" s="42" t="s">
        <v>96</v>
      </c>
      <c r="D164" s="19">
        <v>2.38796016</v>
      </c>
      <c r="E164" s="19">
        <v>0</v>
      </c>
      <c r="F164" s="19">
        <v>2.38796016</v>
      </c>
      <c r="G164" s="19">
        <f t="shared" si="33"/>
        <v>2.38796016</v>
      </c>
      <c r="H164" s="19">
        <f t="shared" si="32"/>
        <v>0.169149996</v>
      </c>
      <c r="I164" s="19">
        <v>0.17711736</v>
      </c>
      <c r="J164" s="19">
        <v>0.169149996</v>
      </c>
      <c r="K164" s="19">
        <v>0</v>
      </c>
      <c r="L164" s="19">
        <v>0</v>
      </c>
      <c r="M164" s="19">
        <v>2.2108428</v>
      </c>
      <c r="N164" s="19">
        <v>0</v>
      </c>
      <c r="O164" s="19">
        <v>0</v>
      </c>
      <c r="P164" s="19">
        <v>0</v>
      </c>
      <c r="Q164" s="19">
        <f t="shared" si="34"/>
        <v>2.2188101640000002</v>
      </c>
      <c r="R164" s="19">
        <f t="shared" si="35"/>
        <v>-7.9673640000000046E-3</v>
      </c>
      <c r="S164" s="56">
        <f t="shared" si="38"/>
        <v>-4.4983529564803746</v>
      </c>
      <c r="T164" s="33" t="s">
        <v>451</v>
      </c>
    </row>
    <row r="165" spans="1:20" ht="38.25" x14ac:dyDescent="0.25">
      <c r="A165" s="38" t="s">
        <v>91</v>
      </c>
      <c r="B165" s="33" t="s">
        <v>325</v>
      </c>
      <c r="C165" s="42" t="s">
        <v>326</v>
      </c>
      <c r="D165" s="19">
        <v>7.856618690856001</v>
      </c>
      <c r="E165" s="19">
        <v>0</v>
      </c>
      <c r="F165" s="19">
        <v>7.856618690856001</v>
      </c>
      <c r="G165" s="19">
        <f t="shared" si="33"/>
        <v>7.856618690856001</v>
      </c>
      <c r="H165" s="19">
        <f t="shared" si="32"/>
        <v>1.2E-2</v>
      </c>
      <c r="I165" s="19">
        <v>0.24644592516</v>
      </c>
      <c r="J165" s="19">
        <v>1.2E-2</v>
      </c>
      <c r="K165" s="19">
        <v>0</v>
      </c>
      <c r="L165" s="19">
        <v>0</v>
      </c>
      <c r="M165" s="19">
        <v>7.6101727656960012</v>
      </c>
      <c r="N165" s="19">
        <v>0</v>
      </c>
      <c r="O165" s="19">
        <v>0</v>
      </c>
      <c r="P165" s="19">
        <v>0</v>
      </c>
      <c r="Q165" s="19">
        <f t="shared" si="34"/>
        <v>7.8446186908560014</v>
      </c>
      <c r="R165" s="19">
        <f t="shared" si="35"/>
        <v>-0.23444592515999998</v>
      </c>
      <c r="S165" s="56">
        <f t="shared" si="38"/>
        <v>-95.130777677817463</v>
      </c>
      <c r="T165" s="33" t="s">
        <v>461</v>
      </c>
    </row>
    <row r="166" spans="1:20" ht="38.25" x14ac:dyDescent="0.25">
      <c r="A166" s="38" t="s">
        <v>91</v>
      </c>
      <c r="B166" s="33" t="s">
        <v>327</v>
      </c>
      <c r="C166" s="42" t="s">
        <v>328</v>
      </c>
      <c r="D166" s="19">
        <v>4.2037509016800012</v>
      </c>
      <c r="E166" s="19">
        <v>0</v>
      </c>
      <c r="F166" s="19">
        <v>4.2037509016800012</v>
      </c>
      <c r="G166" s="19">
        <f t="shared" si="33"/>
        <v>4.2037509016800012</v>
      </c>
      <c r="H166" s="19">
        <f t="shared" si="32"/>
        <v>0</v>
      </c>
      <c r="I166" s="19">
        <v>0.34482854088000003</v>
      </c>
      <c r="J166" s="19">
        <v>0</v>
      </c>
      <c r="K166" s="19">
        <v>0</v>
      </c>
      <c r="L166" s="19">
        <v>0</v>
      </c>
      <c r="M166" s="19">
        <v>3.8589223608000012</v>
      </c>
      <c r="N166" s="19">
        <v>0</v>
      </c>
      <c r="O166" s="19">
        <v>0</v>
      </c>
      <c r="P166" s="19">
        <v>0</v>
      </c>
      <c r="Q166" s="19">
        <f t="shared" si="34"/>
        <v>4.2037509016800012</v>
      </c>
      <c r="R166" s="19">
        <f t="shared" si="35"/>
        <v>-0.34482854088000003</v>
      </c>
      <c r="S166" s="56">
        <f t="shared" si="38"/>
        <v>-100</v>
      </c>
      <c r="T166" s="33" t="s">
        <v>461</v>
      </c>
    </row>
    <row r="167" spans="1:20" ht="38.25" x14ac:dyDescent="0.25">
      <c r="A167" s="38" t="s">
        <v>91</v>
      </c>
      <c r="B167" s="33" t="s">
        <v>329</v>
      </c>
      <c r="C167" s="42" t="s">
        <v>330</v>
      </c>
      <c r="D167" s="19">
        <v>2.8764952200000002</v>
      </c>
      <c r="E167" s="19">
        <v>0</v>
      </c>
      <c r="F167" s="19">
        <v>2.8764952200000002</v>
      </c>
      <c r="G167" s="19">
        <f t="shared" si="33"/>
        <v>2.8764952200000002</v>
      </c>
      <c r="H167" s="19">
        <f t="shared" si="32"/>
        <v>9.5999999999999992E-3</v>
      </c>
      <c r="I167" s="19">
        <v>0.27960605999999999</v>
      </c>
      <c r="J167" s="19">
        <v>9.5999999999999992E-3</v>
      </c>
      <c r="K167" s="19">
        <v>0</v>
      </c>
      <c r="L167" s="19">
        <v>0</v>
      </c>
      <c r="M167" s="19">
        <v>2.5968891600000004</v>
      </c>
      <c r="N167" s="19">
        <v>0</v>
      </c>
      <c r="O167" s="19">
        <v>0</v>
      </c>
      <c r="P167" s="19">
        <v>0</v>
      </c>
      <c r="Q167" s="19">
        <f t="shared" si="34"/>
        <v>2.8668952200000004</v>
      </c>
      <c r="R167" s="19">
        <f t="shared" si="35"/>
        <v>-0.27000605999999999</v>
      </c>
      <c r="S167" s="56">
        <f t="shared" si="38"/>
        <v>-96.566598020085834</v>
      </c>
      <c r="T167" s="33" t="s">
        <v>461</v>
      </c>
    </row>
    <row r="168" spans="1:20" ht="38.25" x14ac:dyDescent="0.25">
      <c r="A168" s="38" t="s">
        <v>91</v>
      </c>
      <c r="B168" s="33" t="s">
        <v>331</v>
      </c>
      <c r="C168" s="42" t="s">
        <v>332</v>
      </c>
      <c r="D168" s="19">
        <v>7.1198202038400007</v>
      </c>
      <c r="E168" s="19">
        <v>0</v>
      </c>
      <c r="F168" s="19">
        <v>7.1198202038400007</v>
      </c>
      <c r="G168" s="19">
        <f t="shared" si="33"/>
        <v>7.1198202038400007</v>
      </c>
      <c r="H168" s="19">
        <f t="shared" si="32"/>
        <v>5.5121999999999992E-3</v>
      </c>
      <c r="I168" s="19">
        <v>0.55249385184000011</v>
      </c>
      <c r="J168" s="19">
        <v>5.5121999999999992E-3</v>
      </c>
      <c r="K168" s="19">
        <v>0</v>
      </c>
      <c r="L168" s="19">
        <v>0</v>
      </c>
      <c r="M168" s="19">
        <v>0</v>
      </c>
      <c r="N168" s="19">
        <v>0</v>
      </c>
      <c r="O168" s="19">
        <v>6.5673263520000003</v>
      </c>
      <c r="P168" s="19">
        <v>0</v>
      </c>
      <c r="Q168" s="19">
        <f t="shared" si="34"/>
        <v>7.1143080038400006</v>
      </c>
      <c r="R168" s="19">
        <f t="shared" si="35"/>
        <v>-0.54698165184000014</v>
      </c>
      <c r="S168" s="56">
        <f t="shared" si="38"/>
        <v>-99.002305639846952</v>
      </c>
      <c r="T168" s="33" t="s">
        <v>461</v>
      </c>
    </row>
    <row r="169" spans="1:20" x14ac:dyDescent="0.25">
      <c r="A169" s="38" t="s">
        <v>91</v>
      </c>
      <c r="B169" s="33" t="s">
        <v>333</v>
      </c>
      <c r="C169" s="42" t="s">
        <v>334</v>
      </c>
      <c r="D169" s="19">
        <v>0.98353353011999989</v>
      </c>
      <c r="E169" s="19">
        <v>0</v>
      </c>
      <c r="F169" s="19">
        <v>0.98353353011999989</v>
      </c>
      <c r="G169" s="19">
        <f t="shared" si="33"/>
        <v>0.98353353011999989</v>
      </c>
      <c r="H169" s="19">
        <f t="shared" si="32"/>
        <v>0</v>
      </c>
      <c r="I169" s="19">
        <v>0</v>
      </c>
      <c r="J169" s="19">
        <v>0</v>
      </c>
      <c r="K169" s="19">
        <v>0.32784451003999998</v>
      </c>
      <c r="L169" s="19">
        <v>0</v>
      </c>
      <c r="M169" s="19">
        <v>0.32784451003999998</v>
      </c>
      <c r="N169" s="19">
        <v>0</v>
      </c>
      <c r="O169" s="19">
        <v>0.32784451003999998</v>
      </c>
      <c r="P169" s="19">
        <v>0</v>
      </c>
      <c r="Q169" s="19">
        <f t="shared" si="34"/>
        <v>0.98353353011999989</v>
      </c>
      <c r="R169" s="19">
        <f t="shared" si="35"/>
        <v>0</v>
      </c>
      <c r="S169" s="56">
        <v>0</v>
      </c>
      <c r="T169" s="50" t="s">
        <v>448</v>
      </c>
    </row>
    <row r="170" spans="1:20" ht="38.25" x14ac:dyDescent="0.25">
      <c r="A170" s="38" t="s">
        <v>91</v>
      </c>
      <c r="B170" s="33" t="s">
        <v>97</v>
      </c>
      <c r="C170" s="46" t="s">
        <v>98</v>
      </c>
      <c r="D170" s="19">
        <v>3.4176457900000003</v>
      </c>
      <c r="E170" s="19">
        <v>0</v>
      </c>
      <c r="F170" s="19">
        <v>3.4176457900000003</v>
      </c>
      <c r="G170" s="19">
        <f t="shared" si="33"/>
        <v>3.4176457900000003</v>
      </c>
      <c r="H170" s="19">
        <f t="shared" si="32"/>
        <v>0.17909999999999998</v>
      </c>
      <c r="I170" s="19">
        <f>251.429158333333/1000*1.2</f>
        <v>0.30171498999999963</v>
      </c>
      <c r="J170" s="19">
        <v>0.17909999999999998</v>
      </c>
      <c r="K170" s="19">
        <v>0</v>
      </c>
      <c r="L170" s="19">
        <v>0</v>
      </c>
      <c r="M170" s="19">
        <v>3.1159308000000006</v>
      </c>
      <c r="N170" s="19">
        <v>0</v>
      </c>
      <c r="O170" s="19">
        <v>0</v>
      </c>
      <c r="P170" s="19">
        <v>0</v>
      </c>
      <c r="Q170" s="19">
        <f t="shared" si="34"/>
        <v>3.2385457900000003</v>
      </c>
      <c r="R170" s="19">
        <f t="shared" si="35"/>
        <v>-0.12261498999999965</v>
      </c>
      <c r="S170" s="56">
        <f t="shared" si="38"/>
        <v>-40.63934310986663</v>
      </c>
      <c r="T170" s="33" t="s">
        <v>461</v>
      </c>
    </row>
    <row r="171" spans="1:20" ht="25.5" x14ac:dyDescent="0.25">
      <c r="A171" s="38" t="s">
        <v>91</v>
      </c>
      <c r="B171" s="33" t="s">
        <v>99</v>
      </c>
      <c r="C171" s="46" t="s">
        <v>100</v>
      </c>
      <c r="D171" s="19">
        <v>5.2411101600000007</v>
      </c>
      <c r="E171" s="19">
        <v>0</v>
      </c>
      <c r="F171" s="19">
        <v>5.2411101600000007</v>
      </c>
      <c r="G171" s="19">
        <f t="shared" si="33"/>
        <v>5.2411101600000007</v>
      </c>
      <c r="H171" s="19">
        <f t="shared" si="32"/>
        <v>0</v>
      </c>
      <c r="I171" s="19">
        <v>5.2564560000000003E-2</v>
      </c>
      <c r="J171" s="19">
        <v>0</v>
      </c>
      <c r="K171" s="19">
        <v>5.1885456000000003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f t="shared" si="34"/>
        <v>5.2411101600000007</v>
      </c>
      <c r="R171" s="19">
        <f t="shared" si="35"/>
        <v>-5.2564560000000003E-2</v>
      </c>
      <c r="S171" s="56">
        <f t="shared" si="38"/>
        <v>-100</v>
      </c>
      <c r="T171" s="33" t="s">
        <v>451</v>
      </c>
    </row>
    <row r="172" spans="1:20" ht="38.25" x14ac:dyDescent="0.25">
      <c r="A172" s="38" t="s">
        <v>91</v>
      </c>
      <c r="B172" s="33" t="s">
        <v>335</v>
      </c>
      <c r="C172" s="46" t="s">
        <v>101</v>
      </c>
      <c r="D172" s="19">
        <v>11.717732796</v>
      </c>
      <c r="E172" s="19">
        <v>0</v>
      </c>
      <c r="F172" s="19">
        <v>11.717732796</v>
      </c>
      <c r="G172" s="19">
        <f t="shared" si="33"/>
        <v>11.717732796</v>
      </c>
      <c r="H172" s="19">
        <f t="shared" si="32"/>
        <v>2.4761760000000005E-3</v>
      </c>
      <c r="I172" s="19">
        <v>0.54723519600000003</v>
      </c>
      <c r="J172" s="19">
        <f>2.06348/1000*1.2</f>
        <v>2.4761760000000005E-3</v>
      </c>
      <c r="K172" s="19">
        <v>11.170497599999999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f t="shared" si="34"/>
        <v>11.71525662</v>
      </c>
      <c r="R172" s="19">
        <f t="shared" si="35"/>
        <v>-0.54475901999999998</v>
      </c>
      <c r="S172" s="56">
        <f t="shared" si="38"/>
        <v>-99.547511560276178</v>
      </c>
      <c r="T172" s="33" t="s">
        <v>461</v>
      </c>
    </row>
    <row r="173" spans="1:20" x14ac:dyDescent="0.25">
      <c r="A173" s="38" t="s">
        <v>91</v>
      </c>
      <c r="B173" s="33" t="s">
        <v>467</v>
      </c>
      <c r="C173" s="46" t="s">
        <v>464</v>
      </c>
      <c r="D173" s="19">
        <v>0</v>
      </c>
      <c r="E173" s="19">
        <v>0</v>
      </c>
      <c r="F173" s="19">
        <v>0</v>
      </c>
      <c r="G173" s="19">
        <f t="shared" si="33"/>
        <v>0</v>
      </c>
      <c r="H173" s="19">
        <f t="shared" si="32"/>
        <v>3.2507999999999995E-2</v>
      </c>
      <c r="I173" s="19">
        <v>0</v>
      </c>
      <c r="J173" s="19">
        <v>3.2507999999999995E-2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f t="shared" si="34"/>
        <v>-3.2507999999999995E-2</v>
      </c>
      <c r="R173" s="19">
        <f t="shared" si="35"/>
        <v>3.2507999999999995E-2</v>
      </c>
      <c r="S173" s="56">
        <v>100</v>
      </c>
      <c r="T173" s="50" t="s">
        <v>452</v>
      </c>
    </row>
    <row r="174" spans="1:20" x14ac:dyDescent="0.25">
      <c r="A174" s="38" t="s">
        <v>91</v>
      </c>
      <c r="B174" s="33" t="s">
        <v>466</v>
      </c>
      <c r="C174" s="46" t="s">
        <v>465</v>
      </c>
      <c r="D174" s="19">
        <v>0</v>
      </c>
      <c r="E174" s="19">
        <v>0</v>
      </c>
      <c r="F174" s="19">
        <v>0</v>
      </c>
      <c r="G174" s="19">
        <f t="shared" si="33"/>
        <v>0</v>
      </c>
      <c r="H174" s="19">
        <f t="shared" si="32"/>
        <v>3.41616E-2</v>
      </c>
      <c r="I174" s="19">
        <v>0</v>
      </c>
      <c r="J174" s="19">
        <v>3.41616E-2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f t="shared" si="34"/>
        <v>-3.41616E-2</v>
      </c>
      <c r="R174" s="19">
        <f t="shared" si="35"/>
        <v>3.41616E-2</v>
      </c>
      <c r="S174" s="56">
        <v>100</v>
      </c>
      <c r="T174" s="50" t="s">
        <v>452</v>
      </c>
    </row>
    <row r="175" spans="1:20" ht="38.25" x14ac:dyDescent="0.25">
      <c r="A175" s="72" t="s">
        <v>91</v>
      </c>
      <c r="B175" s="73" t="s">
        <v>386</v>
      </c>
      <c r="C175" s="74" t="s">
        <v>387</v>
      </c>
      <c r="D175" s="19">
        <v>0</v>
      </c>
      <c r="E175" s="19">
        <v>0</v>
      </c>
      <c r="F175" s="19">
        <v>0</v>
      </c>
      <c r="G175" s="19">
        <f t="shared" si="33"/>
        <v>0</v>
      </c>
      <c r="H175" s="19">
        <f t="shared" si="32"/>
        <v>2.1789599999999999E-2</v>
      </c>
      <c r="I175" s="19">
        <v>0</v>
      </c>
      <c r="J175" s="19">
        <v>2.1789599999999999E-2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f t="shared" si="34"/>
        <v>-2.1789599999999999E-2</v>
      </c>
      <c r="R175" s="19">
        <f t="shared" si="35"/>
        <v>2.1789599999999999E-2</v>
      </c>
      <c r="S175" s="56">
        <v>100</v>
      </c>
      <c r="T175" s="52" t="s">
        <v>456</v>
      </c>
    </row>
    <row r="176" spans="1:20" ht="26.25" x14ac:dyDescent="0.25">
      <c r="A176" s="72" t="s">
        <v>91</v>
      </c>
      <c r="B176" s="73" t="s">
        <v>388</v>
      </c>
      <c r="C176" s="74" t="s">
        <v>389</v>
      </c>
      <c r="D176" s="19">
        <v>0</v>
      </c>
      <c r="E176" s="19">
        <v>0</v>
      </c>
      <c r="F176" s="19">
        <v>0</v>
      </c>
      <c r="G176" s="19">
        <f t="shared" si="33"/>
        <v>0</v>
      </c>
      <c r="H176" s="19">
        <f t="shared" si="32"/>
        <v>3.1095119999999993E-2</v>
      </c>
      <c r="I176" s="19">
        <v>0</v>
      </c>
      <c r="J176" s="19">
        <v>3.1095119999999993E-2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19">
        <f t="shared" si="34"/>
        <v>-3.1095119999999993E-2</v>
      </c>
      <c r="R176" s="19">
        <f t="shared" si="35"/>
        <v>3.1095119999999993E-2</v>
      </c>
      <c r="S176" s="56">
        <v>100</v>
      </c>
      <c r="T176" s="50" t="s">
        <v>452</v>
      </c>
    </row>
    <row r="177" spans="1:20" ht="26.25" x14ac:dyDescent="0.25">
      <c r="A177" s="72" t="s">
        <v>91</v>
      </c>
      <c r="B177" s="73" t="s">
        <v>390</v>
      </c>
      <c r="C177" s="74" t="s">
        <v>391</v>
      </c>
      <c r="D177" s="19">
        <v>0</v>
      </c>
      <c r="E177" s="19">
        <v>0</v>
      </c>
      <c r="F177" s="19">
        <v>0</v>
      </c>
      <c r="G177" s="19">
        <f t="shared" si="33"/>
        <v>0</v>
      </c>
      <c r="H177" s="19">
        <f t="shared" si="32"/>
        <v>3.7044443999999996E-2</v>
      </c>
      <c r="I177" s="19">
        <v>0</v>
      </c>
      <c r="J177" s="19">
        <v>3.7044443999999996E-2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f t="shared" si="34"/>
        <v>-3.7044443999999996E-2</v>
      </c>
      <c r="R177" s="19">
        <f t="shared" si="35"/>
        <v>3.7044443999999996E-2</v>
      </c>
      <c r="S177" s="56">
        <v>100</v>
      </c>
      <c r="T177" s="50" t="s">
        <v>452</v>
      </c>
    </row>
    <row r="178" spans="1:20" s="22" customFormat="1" ht="25.5" x14ac:dyDescent="0.25">
      <c r="A178" s="26" t="s">
        <v>102</v>
      </c>
      <c r="B178" s="27" t="s">
        <v>103</v>
      </c>
      <c r="C178" s="28" t="s">
        <v>49</v>
      </c>
      <c r="D178" s="20">
        <v>0</v>
      </c>
      <c r="E178" s="20">
        <v>0</v>
      </c>
      <c r="F178" s="20">
        <v>0</v>
      </c>
      <c r="G178" s="20">
        <f t="shared" si="33"/>
        <v>0</v>
      </c>
      <c r="H178" s="20">
        <f t="shared" ref="H178:H192" si="40">J178+L178+N178+P178</f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f t="shared" si="34"/>
        <v>0</v>
      </c>
      <c r="R178" s="20">
        <f t="shared" si="35"/>
        <v>0</v>
      </c>
      <c r="S178" s="55">
        <v>0</v>
      </c>
      <c r="T178" s="49" t="s">
        <v>448</v>
      </c>
    </row>
    <row r="179" spans="1:20" s="22" customFormat="1" ht="25.5" x14ac:dyDescent="0.25">
      <c r="A179" s="26" t="s">
        <v>27</v>
      </c>
      <c r="B179" s="27" t="s">
        <v>104</v>
      </c>
      <c r="C179" s="28" t="s">
        <v>49</v>
      </c>
      <c r="D179" s="20">
        <v>0</v>
      </c>
      <c r="E179" s="20">
        <v>0</v>
      </c>
      <c r="F179" s="20">
        <v>0</v>
      </c>
      <c r="G179" s="20">
        <f t="shared" si="33"/>
        <v>0</v>
      </c>
      <c r="H179" s="20">
        <f t="shared" si="40"/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f t="shared" si="34"/>
        <v>0</v>
      </c>
      <c r="R179" s="20">
        <f t="shared" si="35"/>
        <v>0</v>
      </c>
      <c r="S179" s="55">
        <v>0</v>
      </c>
      <c r="T179" s="49" t="s">
        <v>448</v>
      </c>
    </row>
    <row r="180" spans="1:20" s="22" customFormat="1" x14ac:dyDescent="0.25">
      <c r="A180" s="26" t="s">
        <v>28</v>
      </c>
      <c r="B180" s="27" t="s">
        <v>105</v>
      </c>
      <c r="C180" s="28" t="s">
        <v>49</v>
      </c>
      <c r="D180" s="20">
        <v>0</v>
      </c>
      <c r="E180" s="20">
        <v>0</v>
      </c>
      <c r="F180" s="20">
        <v>0</v>
      </c>
      <c r="G180" s="20">
        <f t="shared" si="33"/>
        <v>0</v>
      </c>
      <c r="H180" s="20">
        <f t="shared" si="40"/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f t="shared" si="34"/>
        <v>0</v>
      </c>
      <c r="R180" s="20">
        <f t="shared" si="35"/>
        <v>0</v>
      </c>
      <c r="S180" s="55">
        <v>0</v>
      </c>
      <c r="T180" s="49" t="s">
        <v>448</v>
      </c>
    </row>
    <row r="181" spans="1:20" s="22" customFormat="1" x14ac:dyDescent="0.25">
      <c r="A181" s="26" t="s">
        <v>29</v>
      </c>
      <c r="B181" s="27" t="s">
        <v>106</v>
      </c>
      <c r="C181" s="28" t="s">
        <v>49</v>
      </c>
      <c r="D181" s="20">
        <v>0</v>
      </c>
      <c r="E181" s="20">
        <v>0</v>
      </c>
      <c r="F181" s="20">
        <v>0</v>
      </c>
      <c r="G181" s="20">
        <f t="shared" si="33"/>
        <v>0</v>
      </c>
      <c r="H181" s="20">
        <f t="shared" si="40"/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f t="shared" si="34"/>
        <v>0</v>
      </c>
      <c r="R181" s="20">
        <f t="shared" si="35"/>
        <v>0</v>
      </c>
      <c r="S181" s="55">
        <v>0</v>
      </c>
      <c r="T181" s="49" t="s">
        <v>448</v>
      </c>
    </row>
    <row r="182" spans="1:20" s="22" customFormat="1" x14ac:dyDescent="0.25">
      <c r="A182" s="26" t="s">
        <v>30</v>
      </c>
      <c r="B182" s="27" t="s">
        <v>107</v>
      </c>
      <c r="C182" s="28" t="s">
        <v>49</v>
      </c>
      <c r="D182" s="20">
        <v>0</v>
      </c>
      <c r="E182" s="20">
        <v>0</v>
      </c>
      <c r="F182" s="20">
        <v>0</v>
      </c>
      <c r="G182" s="20">
        <f t="shared" si="33"/>
        <v>0</v>
      </c>
      <c r="H182" s="20">
        <f t="shared" si="40"/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f t="shared" si="34"/>
        <v>0</v>
      </c>
      <c r="R182" s="20">
        <f t="shared" si="35"/>
        <v>0</v>
      </c>
      <c r="S182" s="55">
        <v>0</v>
      </c>
      <c r="T182" s="49" t="s">
        <v>448</v>
      </c>
    </row>
    <row r="183" spans="1:20" s="22" customFormat="1" x14ac:dyDescent="0.25">
      <c r="A183" s="26" t="s">
        <v>31</v>
      </c>
      <c r="B183" s="27" t="s">
        <v>108</v>
      </c>
      <c r="C183" s="28" t="s">
        <v>49</v>
      </c>
      <c r="D183" s="20">
        <v>0</v>
      </c>
      <c r="E183" s="20">
        <v>0</v>
      </c>
      <c r="F183" s="20">
        <v>0</v>
      </c>
      <c r="G183" s="20">
        <f t="shared" si="33"/>
        <v>0</v>
      </c>
      <c r="H183" s="20">
        <f t="shared" si="40"/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f t="shared" si="34"/>
        <v>0</v>
      </c>
      <c r="R183" s="20">
        <f t="shared" si="35"/>
        <v>0</v>
      </c>
      <c r="S183" s="55">
        <v>0</v>
      </c>
      <c r="T183" s="49" t="s">
        <v>448</v>
      </c>
    </row>
    <row r="184" spans="1:20" s="22" customFormat="1" ht="25.5" x14ac:dyDescent="0.25">
      <c r="A184" s="26" t="s">
        <v>32</v>
      </c>
      <c r="B184" s="27" t="s">
        <v>109</v>
      </c>
      <c r="C184" s="28" t="s">
        <v>49</v>
      </c>
      <c r="D184" s="20">
        <v>0</v>
      </c>
      <c r="E184" s="20">
        <v>0</v>
      </c>
      <c r="F184" s="20">
        <v>0</v>
      </c>
      <c r="G184" s="20">
        <f t="shared" si="33"/>
        <v>0</v>
      </c>
      <c r="H184" s="20">
        <f t="shared" si="40"/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f t="shared" si="34"/>
        <v>0</v>
      </c>
      <c r="R184" s="20">
        <f t="shared" si="35"/>
        <v>0</v>
      </c>
      <c r="S184" s="55">
        <v>0</v>
      </c>
      <c r="T184" s="49" t="s">
        <v>448</v>
      </c>
    </row>
    <row r="185" spans="1:20" s="22" customFormat="1" ht="25.5" x14ac:dyDescent="0.25">
      <c r="A185" s="26" t="s">
        <v>33</v>
      </c>
      <c r="B185" s="27" t="s">
        <v>110</v>
      </c>
      <c r="C185" s="28" t="s">
        <v>49</v>
      </c>
      <c r="D185" s="20">
        <v>0</v>
      </c>
      <c r="E185" s="20">
        <v>0</v>
      </c>
      <c r="F185" s="20">
        <v>0</v>
      </c>
      <c r="G185" s="20">
        <f t="shared" si="33"/>
        <v>0</v>
      </c>
      <c r="H185" s="20">
        <f t="shared" si="40"/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f t="shared" si="34"/>
        <v>0</v>
      </c>
      <c r="R185" s="20">
        <f t="shared" si="35"/>
        <v>0</v>
      </c>
      <c r="S185" s="55">
        <v>0</v>
      </c>
      <c r="T185" s="49" t="s">
        <v>448</v>
      </c>
    </row>
    <row r="186" spans="1:20" s="22" customFormat="1" ht="25.5" x14ac:dyDescent="0.25">
      <c r="A186" s="26" t="s">
        <v>34</v>
      </c>
      <c r="B186" s="27" t="s">
        <v>111</v>
      </c>
      <c r="C186" s="28" t="s">
        <v>49</v>
      </c>
      <c r="D186" s="20">
        <v>0</v>
      </c>
      <c r="E186" s="20">
        <v>0</v>
      </c>
      <c r="F186" s="20">
        <v>0</v>
      </c>
      <c r="G186" s="20">
        <f t="shared" si="33"/>
        <v>0</v>
      </c>
      <c r="H186" s="20">
        <f t="shared" si="40"/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f t="shared" si="34"/>
        <v>0</v>
      </c>
      <c r="R186" s="20">
        <f t="shared" si="35"/>
        <v>0</v>
      </c>
      <c r="S186" s="55">
        <v>0</v>
      </c>
      <c r="T186" s="49" t="s">
        <v>448</v>
      </c>
    </row>
    <row r="187" spans="1:20" s="22" customFormat="1" ht="25.5" x14ac:dyDescent="0.25">
      <c r="A187" s="26" t="s">
        <v>112</v>
      </c>
      <c r="B187" s="27" t="s">
        <v>113</v>
      </c>
      <c r="C187" s="28" t="s">
        <v>49</v>
      </c>
      <c r="D187" s="20">
        <v>0</v>
      </c>
      <c r="E187" s="20">
        <v>0</v>
      </c>
      <c r="F187" s="20">
        <v>0</v>
      </c>
      <c r="G187" s="20">
        <f t="shared" si="33"/>
        <v>0</v>
      </c>
      <c r="H187" s="20">
        <f t="shared" si="40"/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f t="shared" si="34"/>
        <v>0</v>
      </c>
      <c r="R187" s="20">
        <f t="shared" si="35"/>
        <v>0</v>
      </c>
      <c r="S187" s="55">
        <v>0</v>
      </c>
      <c r="T187" s="49" t="s">
        <v>448</v>
      </c>
    </row>
    <row r="188" spans="1:20" s="22" customFormat="1" ht="25.5" x14ac:dyDescent="0.25">
      <c r="A188" s="26" t="s">
        <v>114</v>
      </c>
      <c r="B188" s="27" t="s">
        <v>115</v>
      </c>
      <c r="C188" s="28" t="s">
        <v>49</v>
      </c>
      <c r="D188" s="20">
        <v>1.2456</v>
      </c>
      <c r="E188" s="20">
        <v>0</v>
      </c>
      <c r="F188" s="20">
        <v>1.2456</v>
      </c>
      <c r="G188" s="20">
        <f t="shared" si="33"/>
        <v>1.2456</v>
      </c>
      <c r="H188" s="20">
        <f t="shared" si="40"/>
        <v>7.3469039999999996E-3</v>
      </c>
      <c r="I188" s="20">
        <f>I189+I190</f>
        <v>0</v>
      </c>
      <c r="J188" s="20">
        <f>J189+J190</f>
        <v>7.3469039999999996E-3</v>
      </c>
      <c r="K188" s="20">
        <f t="shared" ref="K188:P188" si="41">K189+K190</f>
        <v>1.2456</v>
      </c>
      <c r="L188" s="20">
        <f t="shared" si="41"/>
        <v>0</v>
      </c>
      <c r="M188" s="20">
        <f t="shared" si="41"/>
        <v>0</v>
      </c>
      <c r="N188" s="20">
        <f t="shared" si="41"/>
        <v>0</v>
      </c>
      <c r="O188" s="20">
        <f t="shared" si="41"/>
        <v>0</v>
      </c>
      <c r="P188" s="20">
        <f t="shared" si="41"/>
        <v>0</v>
      </c>
      <c r="Q188" s="20">
        <f t="shared" si="34"/>
        <v>1.238253096</v>
      </c>
      <c r="R188" s="20">
        <f t="shared" si="35"/>
        <v>7.3469039999999996E-3</v>
      </c>
      <c r="S188" s="55">
        <v>100</v>
      </c>
      <c r="T188" s="49" t="s">
        <v>448</v>
      </c>
    </row>
    <row r="189" spans="1:20" s="22" customFormat="1" x14ac:dyDescent="0.25">
      <c r="A189" s="26" t="s">
        <v>116</v>
      </c>
      <c r="B189" s="27" t="s">
        <v>117</v>
      </c>
      <c r="C189" s="28" t="s">
        <v>49</v>
      </c>
      <c r="D189" s="20">
        <v>0</v>
      </c>
      <c r="E189" s="20">
        <v>0</v>
      </c>
      <c r="F189" s="20">
        <v>0</v>
      </c>
      <c r="G189" s="20">
        <f t="shared" si="33"/>
        <v>0</v>
      </c>
      <c r="H189" s="20">
        <f t="shared" si="40"/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f t="shared" si="34"/>
        <v>0</v>
      </c>
      <c r="R189" s="20">
        <f t="shared" si="35"/>
        <v>0</v>
      </c>
      <c r="S189" s="55">
        <v>0</v>
      </c>
      <c r="T189" s="49" t="s">
        <v>448</v>
      </c>
    </row>
    <row r="190" spans="1:20" s="22" customFormat="1" ht="25.5" x14ac:dyDescent="0.25">
      <c r="A190" s="26" t="s">
        <v>118</v>
      </c>
      <c r="B190" s="27" t="s">
        <v>119</v>
      </c>
      <c r="C190" s="28" t="s">
        <v>49</v>
      </c>
      <c r="D190" s="20">
        <v>1.2456</v>
      </c>
      <c r="E190" s="20">
        <v>0</v>
      </c>
      <c r="F190" s="20">
        <v>1.2456</v>
      </c>
      <c r="G190" s="20">
        <f t="shared" si="33"/>
        <v>1.2456</v>
      </c>
      <c r="H190" s="20">
        <f t="shared" si="40"/>
        <v>7.3469039999999996E-3</v>
      </c>
      <c r="I190" s="20">
        <f>I191+I192</f>
        <v>0</v>
      </c>
      <c r="J190" s="20">
        <f>J191+J192</f>
        <v>7.3469039999999996E-3</v>
      </c>
      <c r="K190" s="20">
        <f t="shared" ref="K190:P190" si="42">K191</f>
        <v>1.2456</v>
      </c>
      <c r="L190" s="20">
        <f t="shared" si="42"/>
        <v>0</v>
      </c>
      <c r="M190" s="20">
        <f t="shared" si="42"/>
        <v>0</v>
      </c>
      <c r="N190" s="20">
        <f t="shared" si="42"/>
        <v>0</v>
      </c>
      <c r="O190" s="20">
        <f t="shared" si="42"/>
        <v>0</v>
      </c>
      <c r="P190" s="20">
        <f t="shared" si="42"/>
        <v>0</v>
      </c>
      <c r="Q190" s="20">
        <f t="shared" si="34"/>
        <v>1.238253096</v>
      </c>
      <c r="R190" s="20">
        <f t="shared" si="35"/>
        <v>7.3469039999999996E-3</v>
      </c>
      <c r="S190" s="55">
        <v>100</v>
      </c>
      <c r="T190" s="49" t="s">
        <v>448</v>
      </c>
    </row>
    <row r="191" spans="1:20" x14ac:dyDescent="0.25">
      <c r="A191" s="38" t="s">
        <v>118</v>
      </c>
      <c r="B191" s="39" t="s">
        <v>336</v>
      </c>
      <c r="C191" s="40" t="s">
        <v>337</v>
      </c>
      <c r="D191" s="19">
        <v>1.2456</v>
      </c>
      <c r="E191" s="19">
        <v>0</v>
      </c>
      <c r="F191" s="19">
        <v>1.2456</v>
      </c>
      <c r="G191" s="19">
        <f t="shared" si="33"/>
        <v>1.2456</v>
      </c>
      <c r="H191" s="19">
        <f t="shared" si="40"/>
        <v>0</v>
      </c>
      <c r="I191" s="19">
        <v>0</v>
      </c>
      <c r="J191" s="19">
        <v>0</v>
      </c>
      <c r="K191" s="19">
        <v>1.2456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19">
        <f t="shared" si="34"/>
        <v>1.2456</v>
      </c>
      <c r="R191" s="19">
        <f t="shared" si="35"/>
        <v>0</v>
      </c>
      <c r="S191" s="56">
        <v>0</v>
      </c>
      <c r="T191" s="50" t="s">
        <v>448</v>
      </c>
    </row>
    <row r="192" spans="1:20" ht="25.5" x14ac:dyDescent="0.25">
      <c r="A192" s="38" t="s">
        <v>118</v>
      </c>
      <c r="B192" s="39" t="s">
        <v>392</v>
      </c>
      <c r="C192" s="75" t="s">
        <v>393</v>
      </c>
      <c r="D192" s="19">
        <v>0</v>
      </c>
      <c r="E192" s="19">
        <v>0</v>
      </c>
      <c r="F192" s="19">
        <v>0</v>
      </c>
      <c r="G192" s="19">
        <f t="shared" si="33"/>
        <v>0</v>
      </c>
      <c r="H192" s="19">
        <f t="shared" si="40"/>
        <v>7.3469039999999996E-3</v>
      </c>
      <c r="I192" s="19">
        <v>0</v>
      </c>
      <c r="J192" s="19">
        <v>7.3469039999999996E-3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f t="shared" si="34"/>
        <v>-7.3469039999999996E-3</v>
      </c>
      <c r="R192" s="19">
        <f t="shared" si="35"/>
        <v>7.3469039999999996E-3</v>
      </c>
      <c r="S192" s="56">
        <v>100</v>
      </c>
      <c r="T192" s="52" t="s">
        <v>455</v>
      </c>
    </row>
    <row r="193" spans="1:20" s="22" customFormat="1" ht="25.5" x14ac:dyDescent="0.25">
      <c r="A193" s="26" t="s">
        <v>35</v>
      </c>
      <c r="B193" s="27" t="s">
        <v>120</v>
      </c>
      <c r="C193" s="28" t="s">
        <v>49</v>
      </c>
      <c r="D193" s="20">
        <v>0</v>
      </c>
      <c r="E193" s="20">
        <v>0</v>
      </c>
      <c r="F193" s="20">
        <v>0</v>
      </c>
      <c r="G193" s="20">
        <f t="shared" si="33"/>
        <v>0</v>
      </c>
      <c r="H193" s="20">
        <f t="shared" ref="H193:H226" si="43">J193+L193+N193+P193</f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f t="shared" si="34"/>
        <v>0</v>
      </c>
      <c r="R193" s="20">
        <f t="shared" si="35"/>
        <v>0</v>
      </c>
      <c r="S193" s="55">
        <v>0</v>
      </c>
      <c r="T193" s="49" t="s">
        <v>448</v>
      </c>
    </row>
    <row r="194" spans="1:20" s="22" customFormat="1" ht="25.5" x14ac:dyDescent="0.25">
      <c r="A194" s="26" t="s">
        <v>121</v>
      </c>
      <c r="B194" s="27" t="s">
        <v>122</v>
      </c>
      <c r="C194" s="28" t="s">
        <v>49</v>
      </c>
      <c r="D194" s="20">
        <v>0</v>
      </c>
      <c r="E194" s="20">
        <v>0</v>
      </c>
      <c r="F194" s="20">
        <v>0</v>
      </c>
      <c r="G194" s="20">
        <f t="shared" si="33"/>
        <v>0</v>
      </c>
      <c r="H194" s="20">
        <f t="shared" si="43"/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f t="shared" si="34"/>
        <v>0</v>
      </c>
      <c r="R194" s="20">
        <f t="shared" si="35"/>
        <v>0</v>
      </c>
      <c r="S194" s="55">
        <v>0</v>
      </c>
      <c r="T194" s="49" t="s">
        <v>448</v>
      </c>
    </row>
    <row r="195" spans="1:20" s="22" customFormat="1" ht="25.5" x14ac:dyDescent="0.25">
      <c r="A195" s="26" t="s">
        <v>123</v>
      </c>
      <c r="B195" s="27" t="s">
        <v>124</v>
      </c>
      <c r="C195" s="28" t="s">
        <v>49</v>
      </c>
      <c r="D195" s="20">
        <v>0</v>
      </c>
      <c r="E195" s="20">
        <v>0</v>
      </c>
      <c r="F195" s="20">
        <v>0</v>
      </c>
      <c r="G195" s="20">
        <f t="shared" si="33"/>
        <v>0</v>
      </c>
      <c r="H195" s="20">
        <f t="shared" si="43"/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f t="shared" si="34"/>
        <v>0</v>
      </c>
      <c r="R195" s="20">
        <f t="shared" si="35"/>
        <v>0</v>
      </c>
      <c r="S195" s="55">
        <v>0</v>
      </c>
      <c r="T195" s="49" t="s">
        <v>448</v>
      </c>
    </row>
    <row r="196" spans="1:20" s="22" customFormat="1" ht="25.5" x14ac:dyDescent="0.25">
      <c r="A196" s="26" t="s">
        <v>36</v>
      </c>
      <c r="B196" s="27" t="s">
        <v>125</v>
      </c>
      <c r="C196" s="28" t="s">
        <v>49</v>
      </c>
      <c r="D196" s="20">
        <v>93.308996849527929</v>
      </c>
      <c r="E196" s="20">
        <v>0</v>
      </c>
      <c r="F196" s="20">
        <v>93.308996849527929</v>
      </c>
      <c r="G196" s="20">
        <f t="shared" si="33"/>
        <v>93.308996849527929</v>
      </c>
      <c r="H196" s="20">
        <f t="shared" si="43"/>
        <v>6.6783493080000014</v>
      </c>
      <c r="I196" s="20">
        <f>SUM(I197:I226)</f>
        <v>1.6855086399000005</v>
      </c>
      <c r="J196" s="20">
        <f>SUM(J197:J226)</f>
        <v>6.6783493080000014</v>
      </c>
      <c r="K196" s="20">
        <f t="shared" ref="K196:P196" si="44">SUM(K197:K209)</f>
        <v>34.447213026259988</v>
      </c>
      <c r="L196" s="20">
        <f t="shared" si="44"/>
        <v>0</v>
      </c>
      <c r="M196" s="20">
        <f t="shared" si="44"/>
        <v>37.287779593011969</v>
      </c>
      <c r="N196" s="20">
        <f t="shared" si="44"/>
        <v>0</v>
      </c>
      <c r="O196" s="20">
        <f t="shared" si="44"/>
        <v>19.888495590355976</v>
      </c>
      <c r="P196" s="20">
        <f t="shared" si="44"/>
        <v>0</v>
      </c>
      <c r="Q196" s="20">
        <f t="shared" si="34"/>
        <v>86.630647541527935</v>
      </c>
      <c r="R196" s="20">
        <f t="shared" si="35"/>
        <v>4.9928406681000013</v>
      </c>
      <c r="S196" s="55">
        <f t="shared" si="38"/>
        <v>296.22160040640438</v>
      </c>
      <c r="T196" s="49" t="s">
        <v>448</v>
      </c>
    </row>
    <row r="197" spans="1:20" ht="25.5" x14ac:dyDescent="0.25">
      <c r="A197" s="29" t="s">
        <v>36</v>
      </c>
      <c r="B197" s="30" t="s">
        <v>338</v>
      </c>
      <c r="C197" s="47" t="s">
        <v>339</v>
      </c>
      <c r="D197" s="19">
        <v>14.807278457759999</v>
      </c>
      <c r="E197" s="19">
        <v>0</v>
      </c>
      <c r="F197" s="19">
        <v>14.807278457759999</v>
      </c>
      <c r="G197" s="19">
        <f t="shared" si="33"/>
        <v>14.807278457759999</v>
      </c>
      <c r="H197" s="19">
        <f t="shared" si="43"/>
        <v>0</v>
      </c>
      <c r="I197" s="19">
        <v>0</v>
      </c>
      <c r="J197" s="19">
        <v>0</v>
      </c>
      <c r="K197" s="19">
        <v>4.9357594859199994</v>
      </c>
      <c r="L197" s="19">
        <v>0</v>
      </c>
      <c r="M197" s="19">
        <v>4.9357594859199994</v>
      </c>
      <c r="N197" s="19">
        <v>0</v>
      </c>
      <c r="O197" s="19">
        <v>4.9357594859199994</v>
      </c>
      <c r="P197" s="19">
        <v>0</v>
      </c>
      <c r="Q197" s="19">
        <f t="shared" si="34"/>
        <v>14.807278457759999</v>
      </c>
      <c r="R197" s="19">
        <f t="shared" si="35"/>
        <v>0</v>
      </c>
      <c r="S197" s="56">
        <v>0</v>
      </c>
      <c r="T197" s="50" t="s">
        <v>448</v>
      </c>
    </row>
    <row r="198" spans="1:20" ht="25.5" x14ac:dyDescent="0.25">
      <c r="A198" s="29" t="s">
        <v>36</v>
      </c>
      <c r="B198" s="30" t="s">
        <v>340</v>
      </c>
      <c r="C198" s="47" t="s">
        <v>341</v>
      </c>
      <c r="D198" s="19">
        <v>21.951884399999994</v>
      </c>
      <c r="E198" s="19">
        <v>0</v>
      </c>
      <c r="F198" s="19">
        <v>21.951884399999994</v>
      </c>
      <c r="G198" s="19">
        <f t="shared" si="33"/>
        <v>21.951884399999994</v>
      </c>
      <c r="H198" s="19">
        <f t="shared" si="43"/>
        <v>0</v>
      </c>
      <c r="I198" s="19">
        <v>0</v>
      </c>
      <c r="J198" s="19">
        <v>0</v>
      </c>
      <c r="K198" s="19">
        <v>7.3172947999999982</v>
      </c>
      <c r="L198" s="19">
        <v>0</v>
      </c>
      <c r="M198" s="19">
        <v>7.3172947999999982</v>
      </c>
      <c r="N198" s="19">
        <v>0</v>
      </c>
      <c r="O198" s="19">
        <v>7.3172947999999982</v>
      </c>
      <c r="P198" s="19">
        <v>0</v>
      </c>
      <c r="Q198" s="19">
        <f t="shared" si="34"/>
        <v>21.951884399999994</v>
      </c>
      <c r="R198" s="19">
        <f t="shared" si="35"/>
        <v>0</v>
      </c>
      <c r="S198" s="56">
        <v>0</v>
      </c>
      <c r="T198" s="50" t="s">
        <v>448</v>
      </c>
    </row>
    <row r="199" spans="1:20" ht="38.25" x14ac:dyDescent="0.25">
      <c r="A199" s="38" t="s">
        <v>36</v>
      </c>
      <c r="B199" s="48" t="s">
        <v>342</v>
      </c>
      <c r="C199" s="42" t="s">
        <v>343</v>
      </c>
      <c r="D199" s="19">
        <v>2.8688939460480003</v>
      </c>
      <c r="E199" s="19">
        <v>0</v>
      </c>
      <c r="F199" s="19">
        <v>2.8688939460480003</v>
      </c>
      <c r="G199" s="19">
        <f t="shared" si="33"/>
        <v>2.8688939460480003</v>
      </c>
      <c r="H199" s="19">
        <f t="shared" si="43"/>
        <v>9.5999999999999992E-3</v>
      </c>
      <c r="I199" s="19">
        <v>0.25776213888000005</v>
      </c>
      <c r="J199" s="19">
        <v>9.5999999999999992E-3</v>
      </c>
      <c r="K199" s="19">
        <v>0</v>
      </c>
      <c r="L199" s="19">
        <v>0</v>
      </c>
      <c r="M199" s="19">
        <v>0</v>
      </c>
      <c r="N199" s="19">
        <v>0</v>
      </c>
      <c r="O199" s="19">
        <v>2.6111318071680003</v>
      </c>
      <c r="P199" s="19">
        <v>0</v>
      </c>
      <c r="Q199" s="19">
        <f t="shared" si="34"/>
        <v>2.8592939460480005</v>
      </c>
      <c r="R199" s="19">
        <f t="shared" si="35"/>
        <v>-0.24816213888000005</v>
      </c>
      <c r="S199" s="56">
        <f t="shared" si="38"/>
        <v>-96.275636118743861</v>
      </c>
      <c r="T199" s="33" t="s">
        <v>461</v>
      </c>
    </row>
    <row r="200" spans="1:20" ht="38.25" x14ac:dyDescent="0.25">
      <c r="A200" s="38" t="s">
        <v>36</v>
      </c>
      <c r="B200" s="48" t="s">
        <v>344</v>
      </c>
      <c r="C200" s="42" t="s">
        <v>345</v>
      </c>
      <c r="D200" s="19">
        <v>6.5709023375999998</v>
      </c>
      <c r="E200" s="19">
        <v>0</v>
      </c>
      <c r="F200" s="19">
        <v>6.5709023375999998</v>
      </c>
      <c r="G200" s="19">
        <f t="shared" si="33"/>
        <v>6.5709023375999998</v>
      </c>
      <c r="H200" s="19">
        <f t="shared" si="43"/>
        <v>9.5999999999999992E-3</v>
      </c>
      <c r="I200" s="19">
        <v>0.761182464</v>
      </c>
      <c r="J200" s="19">
        <v>9.5999999999999992E-3</v>
      </c>
      <c r="K200" s="19">
        <v>0</v>
      </c>
      <c r="L200" s="19">
        <v>0</v>
      </c>
      <c r="M200" s="19">
        <v>5.8097198735999998</v>
      </c>
      <c r="N200" s="19">
        <v>0</v>
      </c>
      <c r="O200" s="19">
        <v>0</v>
      </c>
      <c r="P200" s="19">
        <v>0</v>
      </c>
      <c r="Q200" s="19">
        <f t="shared" si="34"/>
        <v>6.5613023375999999</v>
      </c>
      <c r="R200" s="19">
        <f t="shared" si="35"/>
        <v>-0.75158246399999995</v>
      </c>
      <c r="S200" s="56">
        <f t="shared" si="38"/>
        <v>-98.738804366360185</v>
      </c>
      <c r="T200" s="33" t="s">
        <v>461</v>
      </c>
    </row>
    <row r="201" spans="1:20" x14ac:dyDescent="0.25">
      <c r="A201" s="38" t="s">
        <v>36</v>
      </c>
      <c r="B201" s="33" t="s">
        <v>346</v>
      </c>
      <c r="C201" s="42" t="s">
        <v>347</v>
      </c>
      <c r="D201" s="19">
        <v>20.126256573600003</v>
      </c>
      <c r="E201" s="19">
        <v>0</v>
      </c>
      <c r="F201" s="19">
        <v>20.126256573600003</v>
      </c>
      <c r="G201" s="19">
        <f t="shared" si="33"/>
        <v>20.126256573600003</v>
      </c>
      <c r="H201" s="19">
        <f t="shared" si="43"/>
        <v>0</v>
      </c>
      <c r="I201" s="19">
        <v>0</v>
      </c>
      <c r="J201" s="19">
        <v>0</v>
      </c>
      <c r="K201" s="19">
        <v>20.126256573600003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f t="shared" si="34"/>
        <v>20.126256573600003</v>
      </c>
      <c r="R201" s="19">
        <f t="shared" si="35"/>
        <v>0</v>
      </c>
      <c r="S201" s="56">
        <v>0</v>
      </c>
      <c r="T201" s="50" t="s">
        <v>448</v>
      </c>
    </row>
    <row r="202" spans="1:20" x14ac:dyDescent="0.25">
      <c r="A202" s="38" t="s">
        <v>36</v>
      </c>
      <c r="B202" s="33" t="s">
        <v>348</v>
      </c>
      <c r="C202" s="42" t="s">
        <v>349</v>
      </c>
      <c r="D202" s="19">
        <v>14.891578316287999</v>
      </c>
      <c r="E202" s="19">
        <v>0</v>
      </c>
      <c r="F202" s="19">
        <v>14.891578316287999</v>
      </c>
      <c r="G202" s="19">
        <f t="shared" si="33"/>
        <v>14.891578316287999</v>
      </c>
      <c r="H202" s="19">
        <f t="shared" si="43"/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14.891578316287999</v>
      </c>
      <c r="N202" s="19">
        <v>0</v>
      </c>
      <c r="O202" s="19">
        <v>0</v>
      </c>
      <c r="P202" s="19">
        <v>0</v>
      </c>
      <c r="Q202" s="19">
        <f t="shared" si="34"/>
        <v>14.891578316287999</v>
      </c>
      <c r="R202" s="19">
        <f t="shared" si="35"/>
        <v>0</v>
      </c>
      <c r="S202" s="56">
        <v>0</v>
      </c>
      <c r="T202" s="50" t="s">
        <v>448</v>
      </c>
    </row>
    <row r="203" spans="1:20" x14ac:dyDescent="0.25">
      <c r="A203" s="38" t="s">
        <v>36</v>
      </c>
      <c r="B203" s="33" t="s">
        <v>350</v>
      </c>
      <c r="C203" s="42" t="s">
        <v>351</v>
      </c>
      <c r="D203" s="19">
        <v>1.582139393376</v>
      </c>
      <c r="E203" s="19">
        <v>0</v>
      </c>
      <c r="F203" s="19">
        <v>1.582139393376</v>
      </c>
      <c r="G203" s="19">
        <f t="shared" si="33"/>
        <v>1.582139393376</v>
      </c>
      <c r="H203" s="19">
        <f t="shared" si="43"/>
        <v>6.7204799999999995E-2</v>
      </c>
      <c r="I203" s="19">
        <v>5.9694755999999995E-2</v>
      </c>
      <c r="J203" s="19">
        <v>6.7204799999999995E-2</v>
      </c>
      <c r="K203" s="19">
        <v>0</v>
      </c>
      <c r="L203" s="19">
        <v>0</v>
      </c>
      <c r="M203" s="19">
        <v>1.5224446373759999</v>
      </c>
      <c r="N203" s="19">
        <v>0</v>
      </c>
      <c r="O203" s="19">
        <v>0</v>
      </c>
      <c r="P203" s="19">
        <v>0</v>
      </c>
      <c r="Q203" s="19">
        <f t="shared" si="34"/>
        <v>1.5149345933759999</v>
      </c>
      <c r="R203" s="19">
        <f t="shared" si="35"/>
        <v>7.5100440000000004E-3</v>
      </c>
      <c r="S203" s="56">
        <f t="shared" si="38"/>
        <v>12.58074327332875</v>
      </c>
      <c r="T203" s="50" t="s">
        <v>448</v>
      </c>
    </row>
    <row r="204" spans="1:20" x14ac:dyDescent="0.25">
      <c r="A204" s="38" t="s">
        <v>36</v>
      </c>
      <c r="B204" s="33" t="s">
        <v>352</v>
      </c>
      <c r="C204" s="42" t="s">
        <v>353</v>
      </c>
      <c r="D204" s="19">
        <v>1.6885755136319998</v>
      </c>
      <c r="E204" s="19">
        <v>0</v>
      </c>
      <c r="F204" s="19">
        <v>1.6885755136319998</v>
      </c>
      <c r="G204" s="19">
        <f t="shared" si="33"/>
        <v>1.6885755136319998</v>
      </c>
      <c r="H204" s="19">
        <f t="shared" si="43"/>
        <v>0.11265915600000001</v>
      </c>
      <c r="I204" s="19">
        <v>5.9694755999999995E-2</v>
      </c>
      <c r="J204" s="19">
        <v>0.11265915600000001</v>
      </c>
      <c r="K204" s="19">
        <v>0</v>
      </c>
      <c r="L204" s="19">
        <v>0</v>
      </c>
      <c r="M204" s="19">
        <v>1.6288807576319997</v>
      </c>
      <c r="N204" s="19">
        <v>0</v>
      </c>
      <c r="O204" s="19">
        <v>0</v>
      </c>
      <c r="P204" s="19">
        <v>0</v>
      </c>
      <c r="Q204" s="19">
        <f t="shared" si="34"/>
        <v>1.5759163576319997</v>
      </c>
      <c r="R204" s="19">
        <f t="shared" si="35"/>
        <v>5.2964400000000016E-2</v>
      </c>
      <c r="S204" s="56">
        <f t="shared" si="38"/>
        <v>88.725381505873003</v>
      </c>
      <c r="T204" s="50" t="s">
        <v>453</v>
      </c>
    </row>
    <row r="205" spans="1:20" ht="38.25" x14ac:dyDescent="0.25">
      <c r="A205" s="38" t="s">
        <v>36</v>
      </c>
      <c r="B205" s="33" t="s">
        <v>354</v>
      </c>
      <c r="C205" s="42" t="s">
        <v>355</v>
      </c>
      <c r="D205" s="19">
        <v>1.1770966288319999</v>
      </c>
      <c r="E205" s="19">
        <v>0</v>
      </c>
      <c r="F205" s="19">
        <v>1.1770966288319999</v>
      </c>
      <c r="G205" s="19">
        <f t="shared" si="33"/>
        <v>1.1770966288319999</v>
      </c>
      <c r="H205" s="19">
        <f t="shared" si="43"/>
        <v>3.7545599999999998E-2</v>
      </c>
      <c r="I205" s="19">
        <v>5.9694755999999995E-2</v>
      </c>
      <c r="J205" s="19">
        <v>3.7545599999999998E-2</v>
      </c>
      <c r="K205" s="19">
        <v>0</v>
      </c>
      <c r="L205" s="19">
        <v>0</v>
      </c>
      <c r="M205" s="19">
        <v>0</v>
      </c>
      <c r="N205" s="19">
        <v>0</v>
      </c>
      <c r="O205" s="19">
        <v>1.1174018728319999</v>
      </c>
      <c r="P205" s="19">
        <v>0</v>
      </c>
      <c r="Q205" s="19">
        <f t="shared" si="34"/>
        <v>1.1395510288319999</v>
      </c>
      <c r="R205" s="19">
        <f t="shared" si="35"/>
        <v>-2.2149155999999996E-2</v>
      </c>
      <c r="S205" s="56">
        <f t="shared" si="38"/>
        <v>-37.104023006643992</v>
      </c>
      <c r="T205" s="33" t="s">
        <v>461</v>
      </c>
    </row>
    <row r="206" spans="1:20" ht="38.25" x14ac:dyDescent="0.25">
      <c r="A206" s="38" t="s">
        <v>36</v>
      </c>
      <c r="B206" s="33" t="s">
        <v>356</v>
      </c>
      <c r="C206" s="42" t="s">
        <v>357</v>
      </c>
      <c r="D206" s="19">
        <v>1.21079591664</v>
      </c>
      <c r="E206" s="19">
        <v>0</v>
      </c>
      <c r="F206" s="19">
        <v>1.21079591664</v>
      </c>
      <c r="G206" s="19">
        <f t="shared" si="33"/>
        <v>1.21079591664</v>
      </c>
      <c r="H206" s="19">
        <f t="shared" si="43"/>
        <v>2.0626800000000001E-2</v>
      </c>
      <c r="I206" s="19">
        <v>5.9694755999999995E-2</v>
      </c>
      <c r="J206" s="19">
        <v>2.0626800000000001E-2</v>
      </c>
      <c r="K206" s="19">
        <v>0</v>
      </c>
      <c r="L206" s="19">
        <v>0</v>
      </c>
      <c r="M206" s="19">
        <v>0</v>
      </c>
      <c r="N206" s="19">
        <v>0</v>
      </c>
      <c r="O206" s="19">
        <v>1.1511011606399999</v>
      </c>
      <c r="P206" s="19">
        <v>0</v>
      </c>
      <c r="Q206" s="19">
        <f t="shared" si="34"/>
        <v>1.1901691166399999</v>
      </c>
      <c r="R206" s="19">
        <f t="shared" si="35"/>
        <v>-3.9067955999999994E-2</v>
      </c>
      <c r="S206" s="56">
        <f t="shared" si="38"/>
        <v>-65.446211054116702</v>
      </c>
      <c r="T206" s="33" t="s">
        <v>461</v>
      </c>
    </row>
    <row r="207" spans="1:20" x14ac:dyDescent="0.25">
      <c r="A207" s="38" t="s">
        <v>36</v>
      </c>
      <c r="B207" s="33" t="s">
        <v>358</v>
      </c>
      <c r="C207" s="42" t="s">
        <v>359</v>
      </c>
      <c r="D207" s="19">
        <v>0.93743640848400001</v>
      </c>
      <c r="E207" s="19">
        <v>0</v>
      </c>
      <c r="F207" s="19">
        <v>0.93743640848400001</v>
      </c>
      <c r="G207" s="19">
        <f t="shared" si="33"/>
        <v>0.93743640848400001</v>
      </c>
      <c r="H207" s="19">
        <f t="shared" si="43"/>
        <v>0.85879314000000007</v>
      </c>
      <c r="I207" s="19">
        <v>5.1635963940000001E-2</v>
      </c>
      <c r="J207" s="19">
        <v>0.85879314000000007</v>
      </c>
      <c r="K207" s="19">
        <v>0.88580044454399998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f t="shared" si="34"/>
        <v>7.864326848399994E-2</v>
      </c>
      <c r="R207" s="19">
        <f t="shared" si="35"/>
        <v>0.80715717606000004</v>
      </c>
      <c r="S207" s="56">
        <f t="shared" si="38"/>
        <v>1563.168602793784</v>
      </c>
      <c r="T207" s="50" t="s">
        <v>453</v>
      </c>
    </row>
    <row r="208" spans="1:20" ht="51" x14ac:dyDescent="0.25">
      <c r="A208" s="38" t="s">
        <v>36</v>
      </c>
      <c r="B208" s="39" t="s">
        <v>360</v>
      </c>
      <c r="C208" s="42" t="s">
        <v>361</v>
      </c>
      <c r="D208" s="19">
        <v>3.7233437893079362</v>
      </c>
      <c r="E208" s="19">
        <v>0</v>
      </c>
      <c r="F208" s="19">
        <v>3.7233437893079362</v>
      </c>
      <c r="G208" s="19">
        <f t="shared" si="33"/>
        <v>3.7233437893079362</v>
      </c>
      <c r="H208" s="19">
        <f t="shared" si="43"/>
        <v>0</v>
      </c>
      <c r="I208" s="19">
        <v>0.17703862272000004</v>
      </c>
      <c r="J208" s="19">
        <v>0</v>
      </c>
      <c r="K208" s="19">
        <v>1.1821017221959786</v>
      </c>
      <c r="L208" s="19">
        <v>0</v>
      </c>
      <c r="M208" s="19">
        <v>1.1821017221959786</v>
      </c>
      <c r="N208" s="19">
        <v>0</v>
      </c>
      <c r="O208" s="19">
        <v>1.1821017221959786</v>
      </c>
      <c r="P208" s="19">
        <v>0</v>
      </c>
      <c r="Q208" s="19">
        <f t="shared" si="34"/>
        <v>3.7233437893079362</v>
      </c>
      <c r="R208" s="19">
        <f t="shared" si="35"/>
        <v>-0.17703862272000004</v>
      </c>
      <c r="S208" s="56">
        <f t="shared" si="38"/>
        <v>-100</v>
      </c>
      <c r="T208" s="51" t="s">
        <v>454</v>
      </c>
    </row>
    <row r="209" spans="1:20" ht="25.5" x14ac:dyDescent="0.25">
      <c r="A209" s="38" t="s">
        <v>36</v>
      </c>
      <c r="B209" s="39" t="s">
        <v>362</v>
      </c>
      <c r="C209" s="42" t="s">
        <v>241</v>
      </c>
      <c r="D209" s="19">
        <v>1.7728151679600006</v>
      </c>
      <c r="E209" s="19">
        <v>0</v>
      </c>
      <c r="F209" s="19">
        <v>1.7728151679600006</v>
      </c>
      <c r="G209" s="19">
        <f t="shared" ref="G209:G232" si="45">I209+K209+M209+O209</f>
        <v>1.7728151679600006</v>
      </c>
      <c r="H209" s="19">
        <f t="shared" si="43"/>
        <v>0</v>
      </c>
      <c r="I209" s="19">
        <v>0.19911042636000043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1.5737047416000001</v>
      </c>
      <c r="P209" s="19">
        <v>0</v>
      </c>
      <c r="Q209" s="19">
        <f t="shared" ref="Q209:Q232" si="46">F209-H209</f>
        <v>1.7728151679600006</v>
      </c>
      <c r="R209" s="19">
        <f t="shared" si="35"/>
        <v>-0.19911042636000043</v>
      </c>
      <c r="S209" s="56">
        <f t="shared" si="38"/>
        <v>-100</v>
      </c>
      <c r="T209" s="33" t="s">
        <v>451</v>
      </c>
    </row>
    <row r="210" spans="1:20" ht="25.5" x14ac:dyDescent="0.25">
      <c r="A210" s="38" t="s">
        <v>36</v>
      </c>
      <c r="B210" s="39" t="s">
        <v>394</v>
      </c>
      <c r="C210" s="75" t="s">
        <v>395</v>
      </c>
      <c r="D210" s="19">
        <v>0</v>
      </c>
      <c r="E210" s="19">
        <v>0</v>
      </c>
      <c r="F210" s="19">
        <v>0</v>
      </c>
      <c r="G210" s="19">
        <f t="shared" si="45"/>
        <v>0</v>
      </c>
      <c r="H210" s="19">
        <f t="shared" si="43"/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f t="shared" si="46"/>
        <v>0</v>
      </c>
      <c r="R210" s="19">
        <f t="shared" ref="R210:R232" si="47">J210-I210</f>
        <v>0</v>
      </c>
      <c r="S210" s="56">
        <v>0</v>
      </c>
      <c r="T210" s="33" t="s">
        <v>455</v>
      </c>
    </row>
    <row r="211" spans="1:20" ht="38.25" x14ac:dyDescent="0.25">
      <c r="A211" s="38" t="s">
        <v>36</v>
      </c>
      <c r="B211" s="73" t="s">
        <v>396</v>
      </c>
      <c r="C211" s="75" t="s">
        <v>397</v>
      </c>
      <c r="D211" s="19">
        <v>0</v>
      </c>
      <c r="E211" s="19">
        <v>0</v>
      </c>
      <c r="F211" s="19">
        <v>0</v>
      </c>
      <c r="G211" s="19">
        <f t="shared" si="45"/>
        <v>0</v>
      </c>
      <c r="H211" s="19">
        <f t="shared" si="43"/>
        <v>1.8564107639999998</v>
      </c>
      <c r="I211" s="19">
        <v>0</v>
      </c>
      <c r="J211" s="19">
        <v>1.8564107639999998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f t="shared" si="46"/>
        <v>-1.8564107639999998</v>
      </c>
      <c r="R211" s="19">
        <f t="shared" si="47"/>
        <v>1.8564107639999998</v>
      </c>
      <c r="S211" s="56">
        <v>100</v>
      </c>
      <c r="T211" s="52" t="s">
        <v>456</v>
      </c>
    </row>
    <row r="212" spans="1:20" ht="25.5" x14ac:dyDescent="0.25">
      <c r="A212" s="38" t="s">
        <v>36</v>
      </c>
      <c r="B212" s="73" t="s">
        <v>398</v>
      </c>
      <c r="C212" s="75" t="s">
        <v>399</v>
      </c>
      <c r="D212" s="19">
        <v>0</v>
      </c>
      <c r="E212" s="19">
        <v>0</v>
      </c>
      <c r="F212" s="19">
        <v>0</v>
      </c>
      <c r="G212" s="19">
        <f t="shared" si="45"/>
        <v>0</v>
      </c>
      <c r="H212" s="19">
        <f t="shared" si="43"/>
        <v>1.7642399999999999E-2</v>
      </c>
      <c r="I212" s="19">
        <v>0</v>
      </c>
      <c r="J212" s="19">
        <v>1.7642399999999999E-2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f t="shared" si="46"/>
        <v>-1.7642399999999999E-2</v>
      </c>
      <c r="R212" s="19">
        <f t="shared" si="47"/>
        <v>1.7642399999999999E-2</v>
      </c>
      <c r="S212" s="56">
        <v>100</v>
      </c>
      <c r="T212" s="52" t="s">
        <v>457</v>
      </c>
    </row>
    <row r="213" spans="1:20" ht="25.5" x14ac:dyDescent="0.25">
      <c r="A213" s="38" t="s">
        <v>36</v>
      </c>
      <c r="B213" s="73" t="s">
        <v>400</v>
      </c>
      <c r="C213" s="75" t="s">
        <v>401</v>
      </c>
      <c r="D213" s="19">
        <v>0</v>
      </c>
      <c r="E213" s="19">
        <v>0</v>
      </c>
      <c r="F213" s="19">
        <v>0</v>
      </c>
      <c r="G213" s="19">
        <f t="shared" si="45"/>
        <v>0</v>
      </c>
      <c r="H213" s="19">
        <f t="shared" si="43"/>
        <v>1.0200000000000001E-3</v>
      </c>
      <c r="I213" s="19">
        <v>0</v>
      </c>
      <c r="J213" s="19">
        <v>1.0200000000000001E-3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f t="shared" si="46"/>
        <v>-1.0200000000000001E-3</v>
      </c>
      <c r="R213" s="19">
        <f t="shared" si="47"/>
        <v>1.0200000000000001E-3</v>
      </c>
      <c r="S213" s="56">
        <v>100</v>
      </c>
      <c r="T213" s="52" t="s">
        <v>457</v>
      </c>
    </row>
    <row r="214" spans="1:20" ht="25.5" x14ac:dyDescent="0.25">
      <c r="A214" s="38" t="s">
        <v>36</v>
      </c>
      <c r="B214" s="73" t="s">
        <v>402</v>
      </c>
      <c r="C214" s="75" t="s">
        <v>403</v>
      </c>
      <c r="D214" s="19">
        <v>0</v>
      </c>
      <c r="E214" s="19">
        <v>0</v>
      </c>
      <c r="F214" s="19">
        <v>0</v>
      </c>
      <c r="G214" s="19">
        <f t="shared" si="45"/>
        <v>0</v>
      </c>
      <c r="H214" s="19">
        <f t="shared" si="43"/>
        <v>2.2805999999999996E-2</v>
      </c>
      <c r="I214" s="19">
        <v>0</v>
      </c>
      <c r="J214" s="19">
        <v>2.2805999999999996E-2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f t="shared" si="46"/>
        <v>-2.2805999999999996E-2</v>
      </c>
      <c r="R214" s="19">
        <f t="shared" si="47"/>
        <v>2.2805999999999996E-2</v>
      </c>
      <c r="S214" s="56">
        <v>100</v>
      </c>
      <c r="T214" s="52" t="s">
        <v>457</v>
      </c>
    </row>
    <row r="215" spans="1:20" ht="25.5" x14ac:dyDescent="0.25">
      <c r="A215" s="38" t="s">
        <v>36</v>
      </c>
      <c r="B215" s="73" t="s">
        <v>404</v>
      </c>
      <c r="C215" s="75" t="s">
        <v>405</v>
      </c>
      <c r="D215" s="19">
        <v>0</v>
      </c>
      <c r="E215" s="19">
        <v>0</v>
      </c>
      <c r="F215" s="19">
        <v>0</v>
      </c>
      <c r="G215" s="19">
        <f t="shared" si="45"/>
        <v>0</v>
      </c>
      <c r="H215" s="19">
        <f t="shared" si="43"/>
        <v>2.1337200000000001E-2</v>
      </c>
      <c r="I215" s="19">
        <v>0</v>
      </c>
      <c r="J215" s="19">
        <v>2.1337200000000001E-2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f t="shared" si="46"/>
        <v>-2.1337200000000001E-2</v>
      </c>
      <c r="R215" s="19">
        <f t="shared" si="47"/>
        <v>2.1337200000000001E-2</v>
      </c>
      <c r="S215" s="56">
        <v>100</v>
      </c>
      <c r="T215" s="52" t="s">
        <v>457</v>
      </c>
    </row>
    <row r="216" spans="1:20" ht="38.25" x14ac:dyDescent="0.25">
      <c r="A216" s="38" t="s">
        <v>36</v>
      </c>
      <c r="B216" s="73" t="s">
        <v>406</v>
      </c>
      <c r="C216" s="75" t="s">
        <v>407</v>
      </c>
      <c r="D216" s="19">
        <v>0</v>
      </c>
      <c r="E216" s="19">
        <v>0</v>
      </c>
      <c r="F216" s="19">
        <v>0</v>
      </c>
      <c r="G216" s="19">
        <f t="shared" si="45"/>
        <v>0</v>
      </c>
      <c r="H216" s="19">
        <f t="shared" si="43"/>
        <v>6.7444379999999998E-2</v>
      </c>
      <c r="I216" s="19">
        <v>0</v>
      </c>
      <c r="J216" s="19">
        <v>6.7444379999999998E-2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f t="shared" si="46"/>
        <v>-6.7444379999999998E-2</v>
      </c>
      <c r="R216" s="19">
        <f t="shared" si="47"/>
        <v>6.7444379999999998E-2</v>
      </c>
      <c r="S216" s="56">
        <v>100</v>
      </c>
      <c r="T216" s="52" t="s">
        <v>456</v>
      </c>
    </row>
    <row r="217" spans="1:20" ht="25.5" x14ac:dyDescent="0.25">
      <c r="A217" s="38" t="s">
        <v>36</v>
      </c>
      <c r="B217" s="73" t="s">
        <v>408</v>
      </c>
      <c r="C217" s="75" t="s">
        <v>409</v>
      </c>
      <c r="D217" s="19">
        <v>0</v>
      </c>
      <c r="E217" s="19">
        <v>0</v>
      </c>
      <c r="F217" s="19">
        <v>0</v>
      </c>
      <c r="G217" s="19">
        <f t="shared" si="45"/>
        <v>0</v>
      </c>
      <c r="H217" s="19">
        <f t="shared" si="43"/>
        <v>3.30744E-3</v>
      </c>
      <c r="I217" s="19">
        <v>0</v>
      </c>
      <c r="J217" s="19">
        <v>3.30744E-3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f t="shared" si="46"/>
        <v>-3.30744E-3</v>
      </c>
      <c r="R217" s="19">
        <f t="shared" si="47"/>
        <v>3.30744E-3</v>
      </c>
      <c r="S217" s="56">
        <v>100</v>
      </c>
      <c r="T217" s="52" t="s">
        <v>457</v>
      </c>
    </row>
    <row r="218" spans="1:20" ht="25.5" x14ac:dyDescent="0.25">
      <c r="A218" s="38" t="s">
        <v>36</v>
      </c>
      <c r="B218" s="73" t="s">
        <v>410</v>
      </c>
      <c r="C218" s="75" t="s">
        <v>411</v>
      </c>
      <c r="D218" s="19">
        <v>0</v>
      </c>
      <c r="E218" s="19">
        <v>0</v>
      </c>
      <c r="F218" s="19">
        <v>0</v>
      </c>
      <c r="G218" s="19">
        <f t="shared" si="45"/>
        <v>0</v>
      </c>
      <c r="H218" s="19">
        <f t="shared" si="43"/>
        <v>5.2424399999999993E-3</v>
      </c>
      <c r="I218" s="19">
        <v>0</v>
      </c>
      <c r="J218" s="19">
        <v>5.2424399999999993E-3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  <c r="Q218" s="19">
        <f t="shared" si="46"/>
        <v>-5.2424399999999993E-3</v>
      </c>
      <c r="R218" s="19">
        <f t="shared" si="47"/>
        <v>5.2424399999999993E-3</v>
      </c>
      <c r="S218" s="56">
        <v>100</v>
      </c>
      <c r="T218" s="52" t="s">
        <v>457</v>
      </c>
    </row>
    <row r="219" spans="1:20" ht="25.5" x14ac:dyDescent="0.25">
      <c r="A219" s="38" t="s">
        <v>36</v>
      </c>
      <c r="B219" s="73" t="s">
        <v>412</v>
      </c>
      <c r="C219" s="75" t="s">
        <v>413</v>
      </c>
      <c r="D219" s="19">
        <v>0</v>
      </c>
      <c r="E219" s="19">
        <v>0</v>
      </c>
      <c r="F219" s="19">
        <v>0</v>
      </c>
      <c r="G219" s="19">
        <f t="shared" si="45"/>
        <v>0</v>
      </c>
      <c r="H219" s="19">
        <f t="shared" si="43"/>
        <v>1.8470052720000001</v>
      </c>
      <c r="I219" s="19">
        <v>0</v>
      </c>
      <c r="J219" s="19">
        <v>1.8470052720000001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f t="shared" si="46"/>
        <v>-1.8470052720000001</v>
      </c>
      <c r="R219" s="19">
        <f t="shared" si="47"/>
        <v>1.8470052720000001</v>
      </c>
      <c r="S219" s="56">
        <v>100</v>
      </c>
      <c r="T219" s="52" t="s">
        <v>463</v>
      </c>
    </row>
    <row r="220" spans="1:20" ht="26.25" x14ac:dyDescent="0.25">
      <c r="A220" s="38" t="s">
        <v>36</v>
      </c>
      <c r="B220" s="73" t="s">
        <v>414</v>
      </c>
      <c r="C220" s="75" t="s">
        <v>415</v>
      </c>
      <c r="D220" s="19">
        <v>0</v>
      </c>
      <c r="E220" s="19">
        <v>0</v>
      </c>
      <c r="F220" s="19">
        <v>0</v>
      </c>
      <c r="G220" s="19">
        <f t="shared" si="45"/>
        <v>0</v>
      </c>
      <c r="H220" s="19">
        <f t="shared" si="43"/>
        <v>0.59014833600000005</v>
      </c>
      <c r="I220" s="19">
        <v>0</v>
      </c>
      <c r="J220" s="19">
        <v>0.59014833600000005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>
        <f t="shared" si="46"/>
        <v>-0.59014833600000005</v>
      </c>
      <c r="R220" s="19">
        <f t="shared" si="47"/>
        <v>0.59014833600000005</v>
      </c>
      <c r="S220" s="56">
        <v>100</v>
      </c>
      <c r="T220" s="52" t="s">
        <v>463</v>
      </c>
    </row>
    <row r="221" spans="1:20" ht="26.25" x14ac:dyDescent="0.25">
      <c r="A221" s="38" t="s">
        <v>36</v>
      </c>
      <c r="B221" s="73" t="s">
        <v>416</v>
      </c>
      <c r="C221" s="75" t="s">
        <v>417</v>
      </c>
      <c r="D221" s="19">
        <v>0</v>
      </c>
      <c r="E221" s="19">
        <v>0</v>
      </c>
      <c r="F221" s="19">
        <v>0</v>
      </c>
      <c r="G221" s="19">
        <f t="shared" si="45"/>
        <v>0</v>
      </c>
      <c r="H221" s="19">
        <f t="shared" si="43"/>
        <v>0.33959733600000003</v>
      </c>
      <c r="I221" s="19">
        <v>0</v>
      </c>
      <c r="J221" s="19">
        <v>0.33959733600000003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9">
        <v>0</v>
      </c>
      <c r="Q221" s="19">
        <f t="shared" si="46"/>
        <v>-0.33959733600000003</v>
      </c>
      <c r="R221" s="19">
        <f t="shared" si="47"/>
        <v>0.33959733600000003</v>
      </c>
      <c r="S221" s="56">
        <v>100</v>
      </c>
      <c r="T221" s="52" t="s">
        <v>463</v>
      </c>
    </row>
    <row r="222" spans="1:20" ht="25.5" x14ac:dyDescent="0.25">
      <c r="A222" s="72" t="s">
        <v>36</v>
      </c>
      <c r="B222" s="73" t="s">
        <v>418</v>
      </c>
      <c r="C222" s="75" t="s">
        <v>419</v>
      </c>
      <c r="D222" s="19">
        <v>0</v>
      </c>
      <c r="E222" s="19">
        <v>0</v>
      </c>
      <c r="F222" s="19">
        <v>0</v>
      </c>
      <c r="G222" s="19">
        <f t="shared" si="45"/>
        <v>0</v>
      </c>
      <c r="H222" s="19">
        <f t="shared" si="43"/>
        <v>4.7514192000000004E-2</v>
      </c>
      <c r="I222" s="19">
        <v>0</v>
      </c>
      <c r="J222" s="19">
        <v>4.7514192000000004E-2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f t="shared" si="46"/>
        <v>-4.7514192000000004E-2</v>
      </c>
      <c r="R222" s="19">
        <f t="shared" si="47"/>
        <v>4.7514192000000004E-2</v>
      </c>
      <c r="S222" s="56">
        <v>100</v>
      </c>
      <c r="T222" s="52" t="s">
        <v>463</v>
      </c>
    </row>
    <row r="223" spans="1:20" ht="26.25" x14ac:dyDescent="0.25">
      <c r="A223" s="72" t="s">
        <v>36</v>
      </c>
      <c r="B223" s="73" t="s">
        <v>420</v>
      </c>
      <c r="C223" s="75" t="s">
        <v>421</v>
      </c>
      <c r="D223" s="19">
        <v>0</v>
      </c>
      <c r="E223" s="19">
        <v>0</v>
      </c>
      <c r="F223" s="19">
        <v>0</v>
      </c>
      <c r="G223" s="19">
        <f t="shared" si="45"/>
        <v>0</v>
      </c>
      <c r="H223" s="19">
        <f t="shared" si="43"/>
        <v>0.34872729600000002</v>
      </c>
      <c r="I223" s="19">
        <v>0</v>
      </c>
      <c r="J223" s="19">
        <v>0.34872729600000002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f t="shared" si="46"/>
        <v>-0.34872729600000002</v>
      </c>
      <c r="R223" s="19">
        <f t="shared" si="47"/>
        <v>0.34872729600000002</v>
      </c>
      <c r="S223" s="56">
        <v>100</v>
      </c>
      <c r="T223" s="52" t="s">
        <v>463</v>
      </c>
    </row>
    <row r="224" spans="1:20" ht="25.5" x14ac:dyDescent="0.25">
      <c r="A224" s="72" t="s">
        <v>36</v>
      </c>
      <c r="B224" s="73" t="s">
        <v>422</v>
      </c>
      <c r="C224" s="75" t="s">
        <v>423</v>
      </c>
      <c r="D224" s="19">
        <v>0</v>
      </c>
      <c r="E224" s="19">
        <v>0</v>
      </c>
      <c r="F224" s="19">
        <v>0</v>
      </c>
      <c r="G224" s="19">
        <f t="shared" si="45"/>
        <v>0</v>
      </c>
      <c r="H224" s="19">
        <f t="shared" si="43"/>
        <v>7.3469039999999996E-3</v>
      </c>
      <c r="I224" s="19">
        <v>0</v>
      </c>
      <c r="J224" s="19">
        <v>7.3469039999999996E-3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f t="shared" si="46"/>
        <v>-7.3469039999999996E-3</v>
      </c>
      <c r="R224" s="19">
        <f t="shared" si="47"/>
        <v>7.3469039999999996E-3</v>
      </c>
      <c r="S224" s="56">
        <v>100</v>
      </c>
      <c r="T224" s="52" t="s">
        <v>463</v>
      </c>
    </row>
    <row r="225" spans="1:20" ht="26.25" x14ac:dyDescent="0.25">
      <c r="A225" s="72" t="s">
        <v>36</v>
      </c>
      <c r="B225" s="73" t="s">
        <v>424</v>
      </c>
      <c r="C225" s="75" t="s">
        <v>425</v>
      </c>
      <c r="D225" s="19">
        <v>0</v>
      </c>
      <c r="E225" s="19">
        <v>0</v>
      </c>
      <c r="F225" s="19">
        <v>0</v>
      </c>
      <c r="G225" s="19">
        <f t="shared" si="45"/>
        <v>0</v>
      </c>
      <c r="H225" s="19">
        <f t="shared" si="43"/>
        <v>9.9995807999999978E-2</v>
      </c>
      <c r="I225" s="19">
        <v>0</v>
      </c>
      <c r="J225" s="19">
        <v>9.9995807999999978E-2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9">
        <f t="shared" si="46"/>
        <v>-9.9995807999999978E-2</v>
      </c>
      <c r="R225" s="19">
        <f t="shared" si="47"/>
        <v>9.9995807999999978E-2</v>
      </c>
      <c r="S225" s="56">
        <v>100</v>
      </c>
      <c r="T225" s="52" t="s">
        <v>463</v>
      </c>
    </row>
    <row r="226" spans="1:20" ht="25.5" x14ac:dyDescent="0.25">
      <c r="A226" s="72" t="s">
        <v>36</v>
      </c>
      <c r="B226" s="73" t="s">
        <v>426</v>
      </c>
      <c r="C226" s="75" t="s">
        <v>427</v>
      </c>
      <c r="D226" s="19">
        <v>0</v>
      </c>
      <c r="E226" s="19">
        <v>0</v>
      </c>
      <c r="F226" s="19">
        <v>0</v>
      </c>
      <c r="G226" s="19">
        <f t="shared" si="45"/>
        <v>0</v>
      </c>
      <c r="H226" s="19">
        <f t="shared" si="43"/>
        <v>0.28677404399999995</v>
      </c>
      <c r="I226" s="19">
        <v>0</v>
      </c>
      <c r="J226" s="19">
        <v>0.28677404399999995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0</v>
      </c>
      <c r="Q226" s="19">
        <f t="shared" si="46"/>
        <v>-0.28677404399999995</v>
      </c>
      <c r="R226" s="19">
        <f t="shared" si="47"/>
        <v>0.28677404399999995</v>
      </c>
      <c r="S226" s="56">
        <v>100</v>
      </c>
      <c r="T226" s="33" t="s">
        <v>455</v>
      </c>
    </row>
    <row r="227" spans="1:20" s="22" customFormat="1" ht="25.5" x14ac:dyDescent="0.25">
      <c r="A227" s="26" t="s">
        <v>37</v>
      </c>
      <c r="B227" s="27" t="s">
        <v>126</v>
      </c>
      <c r="C227" s="28" t="s">
        <v>49</v>
      </c>
      <c r="D227" s="20">
        <v>0</v>
      </c>
      <c r="E227" s="20">
        <v>0</v>
      </c>
      <c r="F227" s="20">
        <v>0</v>
      </c>
      <c r="G227" s="20">
        <f t="shared" si="45"/>
        <v>0</v>
      </c>
      <c r="H227" s="20">
        <f>J227+L227+N227+P227</f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0">
        <v>0</v>
      </c>
      <c r="O227" s="20">
        <v>0</v>
      </c>
      <c r="P227" s="20">
        <v>0</v>
      </c>
      <c r="Q227" s="20">
        <f t="shared" si="46"/>
        <v>0</v>
      </c>
      <c r="R227" s="20">
        <f t="shared" si="47"/>
        <v>0</v>
      </c>
      <c r="S227" s="55">
        <v>0</v>
      </c>
      <c r="T227" s="49" t="s">
        <v>448</v>
      </c>
    </row>
    <row r="228" spans="1:20" s="22" customFormat="1" x14ac:dyDescent="0.25">
      <c r="A228" s="26" t="s">
        <v>38</v>
      </c>
      <c r="B228" s="27" t="s">
        <v>127</v>
      </c>
      <c r="C228" s="28" t="s">
        <v>49</v>
      </c>
      <c r="D228" s="20">
        <v>41.170323756000002</v>
      </c>
      <c r="E228" s="20">
        <v>0</v>
      </c>
      <c r="F228" s="20">
        <v>41.170323756000002</v>
      </c>
      <c r="G228" s="20">
        <f t="shared" si="45"/>
        <v>41.170323756000002</v>
      </c>
      <c r="H228" s="20">
        <f>J228+L228+N228+P228</f>
        <v>18.580195008</v>
      </c>
      <c r="I228" s="20">
        <f t="shared" ref="I228:L228" si="48">SUM(I229:I232)</f>
        <v>0</v>
      </c>
      <c r="J228" s="20">
        <f t="shared" si="48"/>
        <v>18.580195008</v>
      </c>
      <c r="K228" s="20">
        <f t="shared" si="48"/>
        <v>10.56957096</v>
      </c>
      <c r="L228" s="20">
        <f t="shared" si="48"/>
        <v>0</v>
      </c>
      <c r="M228" s="20">
        <f t="shared" ref="M228" si="49">SUM(M229:M232)</f>
        <v>30.600752795999998</v>
      </c>
      <c r="N228" s="20">
        <f t="shared" ref="N228" si="50">SUM(N229:N232)</f>
        <v>0</v>
      </c>
      <c r="O228" s="20">
        <f t="shared" ref="O228" si="51">SUM(O229:O232)</f>
        <v>0</v>
      </c>
      <c r="P228" s="20">
        <f t="shared" ref="P228" si="52">SUM(P229:P232)</f>
        <v>0</v>
      </c>
      <c r="Q228" s="20">
        <f t="shared" si="46"/>
        <v>22.590128748000001</v>
      </c>
      <c r="R228" s="20">
        <f t="shared" si="47"/>
        <v>18.580195008</v>
      </c>
      <c r="S228" s="55">
        <v>100</v>
      </c>
      <c r="T228" s="49" t="s">
        <v>448</v>
      </c>
    </row>
    <row r="229" spans="1:20" ht="191.25" x14ac:dyDescent="0.25">
      <c r="A229" s="38" t="s">
        <v>38</v>
      </c>
      <c r="B229" s="30" t="s">
        <v>363</v>
      </c>
      <c r="C229" s="42" t="s">
        <v>364</v>
      </c>
      <c r="D229" s="19">
        <v>8.7414038400000003</v>
      </c>
      <c r="E229" s="19">
        <v>0</v>
      </c>
      <c r="F229" s="19">
        <v>8.7414038400000003</v>
      </c>
      <c r="G229" s="19">
        <f t="shared" si="45"/>
        <v>8.7414038400000003</v>
      </c>
      <c r="H229" s="19">
        <f>J229+L229+N229+P229</f>
        <v>0</v>
      </c>
      <c r="I229" s="19">
        <v>0</v>
      </c>
      <c r="J229" s="19">
        <v>0</v>
      </c>
      <c r="K229" s="19">
        <v>8.5421078399999999</v>
      </c>
      <c r="L229" s="19">
        <v>0</v>
      </c>
      <c r="M229" s="19">
        <v>0.199296</v>
      </c>
      <c r="N229" s="19">
        <v>0</v>
      </c>
      <c r="O229" s="19">
        <v>0</v>
      </c>
      <c r="P229" s="19">
        <v>0</v>
      </c>
      <c r="Q229" s="19">
        <f t="shared" si="46"/>
        <v>8.7414038400000003</v>
      </c>
      <c r="R229" s="19">
        <f t="shared" si="47"/>
        <v>0</v>
      </c>
      <c r="S229" s="56">
        <v>0</v>
      </c>
      <c r="T229" s="50" t="s">
        <v>448</v>
      </c>
    </row>
    <row r="230" spans="1:20" ht="63.75" x14ac:dyDescent="0.25">
      <c r="A230" s="38" t="s">
        <v>38</v>
      </c>
      <c r="B230" s="30" t="s">
        <v>365</v>
      </c>
      <c r="C230" s="42" t="s">
        <v>366</v>
      </c>
      <c r="D230" s="19">
        <v>32.428919915999998</v>
      </c>
      <c r="E230" s="19">
        <v>0</v>
      </c>
      <c r="F230" s="19">
        <v>32.428919915999998</v>
      </c>
      <c r="G230" s="19">
        <f t="shared" si="45"/>
        <v>32.428919915999998</v>
      </c>
      <c r="H230" s="19">
        <f>J230+L230+N230+P230</f>
        <v>0</v>
      </c>
      <c r="I230" s="19">
        <v>0</v>
      </c>
      <c r="J230" s="19">
        <v>0</v>
      </c>
      <c r="K230" s="19">
        <v>2.0274631200000002</v>
      </c>
      <c r="L230" s="19">
        <v>0</v>
      </c>
      <c r="M230" s="19">
        <v>30.401456795999998</v>
      </c>
      <c r="N230" s="19">
        <v>0</v>
      </c>
      <c r="O230" s="19">
        <v>0</v>
      </c>
      <c r="P230" s="19">
        <v>0</v>
      </c>
      <c r="Q230" s="19">
        <f t="shared" si="46"/>
        <v>32.428919915999998</v>
      </c>
      <c r="R230" s="19">
        <f t="shared" si="47"/>
        <v>0</v>
      </c>
      <c r="S230" s="56">
        <v>0</v>
      </c>
      <c r="T230" s="50" t="s">
        <v>448</v>
      </c>
    </row>
    <row r="231" spans="1:20" ht="90" x14ac:dyDescent="0.25">
      <c r="A231" s="76" t="s">
        <v>38</v>
      </c>
      <c r="B231" s="77" t="s">
        <v>428</v>
      </c>
      <c r="C231" s="78" t="s">
        <v>429</v>
      </c>
      <c r="D231" s="19">
        <v>0</v>
      </c>
      <c r="E231" s="19">
        <v>0</v>
      </c>
      <c r="F231" s="19">
        <v>0</v>
      </c>
      <c r="G231" s="19">
        <f t="shared" si="45"/>
        <v>0</v>
      </c>
      <c r="H231" s="19">
        <f t="shared" ref="H231:H232" si="53">J231+L231+N231+P231</f>
        <v>18.520660008</v>
      </c>
      <c r="I231" s="19">
        <v>0</v>
      </c>
      <c r="J231" s="19">
        <v>18.520660008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f t="shared" si="46"/>
        <v>-18.520660008</v>
      </c>
      <c r="R231" s="19">
        <f t="shared" si="47"/>
        <v>18.520660008</v>
      </c>
      <c r="S231" s="56">
        <v>100</v>
      </c>
      <c r="T231" s="52" t="s">
        <v>458</v>
      </c>
    </row>
    <row r="232" spans="1:20" ht="26.25" x14ac:dyDescent="0.25">
      <c r="A232" s="38" t="s">
        <v>38</v>
      </c>
      <c r="B232" s="73" t="s">
        <v>430</v>
      </c>
      <c r="C232" s="75" t="s">
        <v>431</v>
      </c>
      <c r="D232" s="19">
        <v>0</v>
      </c>
      <c r="E232" s="19">
        <v>0</v>
      </c>
      <c r="F232" s="19">
        <v>0</v>
      </c>
      <c r="G232" s="19">
        <f t="shared" si="45"/>
        <v>0</v>
      </c>
      <c r="H232" s="19">
        <f t="shared" si="53"/>
        <v>5.9534999999999998E-2</v>
      </c>
      <c r="I232" s="19">
        <v>0</v>
      </c>
      <c r="J232" s="19">
        <v>5.9534999999999998E-2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  <c r="Q232" s="19">
        <f t="shared" si="46"/>
        <v>-5.9534999999999998E-2</v>
      </c>
      <c r="R232" s="19">
        <f t="shared" si="47"/>
        <v>5.9534999999999998E-2</v>
      </c>
      <c r="S232" s="56">
        <v>100</v>
      </c>
      <c r="T232" s="50" t="s">
        <v>459</v>
      </c>
    </row>
  </sheetData>
  <mergeCells count="27">
    <mergeCell ref="T98:T109"/>
    <mergeCell ref="G13:P13"/>
    <mergeCell ref="Q13:Q15"/>
    <mergeCell ref="R13:S13"/>
    <mergeCell ref="S14:S15"/>
    <mergeCell ref="T29:T82"/>
    <mergeCell ref="A4:T4"/>
    <mergeCell ref="A5:T5"/>
    <mergeCell ref="A7:T7"/>
    <mergeCell ref="A8:T8"/>
    <mergeCell ref="A9:T9"/>
    <mergeCell ref="A10:T10"/>
    <mergeCell ref="A11:T11"/>
    <mergeCell ref="K14:L14"/>
    <mergeCell ref="I14:J14"/>
    <mergeCell ref="G14:H14"/>
    <mergeCell ref="T13:T15"/>
    <mergeCell ref="M14:N14"/>
    <mergeCell ref="O14:P14"/>
    <mergeCell ref="R14:R15"/>
    <mergeCell ref="F13:F15"/>
    <mergeCell ref="A12:T12"/>
    <mergeCell ref="A13:A15"/>
    <mergeCell ref="B13:B15"/>
    <mergeCell ref="C13:C15"/>
    <mergeCell ref="D13:D15"/>
    <mergeCell ref="E13:E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1"/>
  <headerFooter alignWithMargins="0"/>
  <colBreaks count="1" manualBreakCount="1">
    <brk id="10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10квФ </vt:lpstr>
      <vt:lpstr>'10квФ 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2020-05-14T11:06:55Z</dcterms:modified>
</cp:coreProperties>
</file>