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005" yWindow="0" windowWidth="15540" windowHeight="13545" tabRatio="796"/>
  </bookViews>
  <sheets>
    <sheet name="20квФп" sheetId="20" r:id="rId1"/>
  </sheets>
  <definedNames>
    <definedName name="Z_500C2F4F_1743_499A_A051_20565DBF52B2_.wvu.PrintArea" localSheetId="0" hidden="1">'20квФп'!$A$1:$H$455</definedName>
    <definedName name="_xlnm.Print_Area" localSheetId="0">'20квФп'!$A$1:$H$455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57" i="20" l="1"/>
  <c r="D151" i="20"/>
  <c r="E71" i="20" l="1"/>
  <c r="E68" i="20"/>
  <c r="E307" i="20" l="1"/>
  <c r="D307" i="20"/>
  <c r="E279" i="20"/>
  <c r="D279" i="20"/>
  <c r="E278" i="20"/>
  <c r="E251" i="20"/>
  <c r="E252" i="20" s="1"/>
  <c r="D251" i="20"/>
  <c r="D250" i="20" s="1"/>
  <c r="E250" i="20"/>
  <c r="D232" i="20"/>
  <c r="D231" i="20" s="1"/>
  <c r="E231" i="20"/>
  <c r="D225" i="20"/>
  <c r="D220" i="20"/>
  <c r="D218" i="20" s="1"/>
  <c r="E218" i="20"/>
  <c r="E207" i="20"/>
  <c r="D207" i="20"/>
  <c r="D206" i="20" s="1"/>
  <c r="E206" i="20"/>
  <c r="D202" i="20"/>
  <c r="E199" i="20"/>
  <c r="E239" i="20" s="1"/>
  <c r="D199" i="20"/>
  <c r="D239" i="20" s="1"/>
  <c r="D198" i="20"/>
  <c r="E192" i="20"/>
  <c r="D192" i="20"/>
  <c r="E186" i="20"/>
  <c r="D186" i="20"/>
  <c r="E181" i="20"/>
  <c r="D181" i="20"/>
  <c r="D177" i="20"/>
  <c r="D174" i="20"/>
  <c r="D164" i="20"/>
  <c r="E163" i="20"/>
  <c r="E238" i="20" s="1"/>
  <c r="E246" i="20" s="1"/>
  <c r="D163" i="20"/>
  <c r="D238" i="20" s="1"/>
  <c r="D242" i="20" l="1"/>
  <c r="D246" i="20" s="1"/>
  <c r="D248" i="20"/>
  <c r="E248" i="20"/>
  <c r="D152" i="20"/>
  <c r="D93" i="20"/>
  <c r="E83" i="20"/>
  <c r="D83" i="20"/>
  <c r="D57" i="20" l="1"/>
  <c r="E151" i="20" l="1"/>
  <c r="E150" i="20" s="1"/>
  <c r="E341" i="20" l="1"/>
  <c r="E337" i="20"/>
  <c r="E336" i="20" l="1"/>
  <c r="E58" i="20" l="1"/>
  <c r="E102" i="20" l="1"/>
  <c r="E99" i="20" s="1"/>
  <c r="E93" i="20"/>
  <c r="E91" i="20"/>
  <c r="E85" i="20"/>
  <c r="E73" i="20"/>
  <c r="E69" i="20"/>
  <c r="E66" i="20"/>
  <c r="E52" i="20"/>
  <c r="E51" i="20" s="1"/>
  <c r="E49" i="20" s="1"/>
  <c r="E34" i="20"/>
  <c r="E19" i="20"/>
  <c r="E380" i="20"/>
  <c r="E372" i="20" s="1"/>
  <c r="E371" i="20" s="1"/>
  <c r="E395" i="20"/>
  <c r="E370" i="20" l="1"/>
  <c r="E369" i="20" s="1"/>
  <c r="E77" i="20"/>
  <c r="E92" i="20"/>
  <c r="F378" i="20"/>
  <c r="G378" i="20" s="1"/>
  <c r="F383" i="20"/>
  <c r="G383" i="20" s="1"/>
  <c r="F402" i="20"/>
  <c r="G402" i="20" s="1"/>
  <c r="F423" i="20"/>
  <c r="G423" i="20" s="1"/>
  <c r="F339" i="20"/>
  <c r="G339" i="20" s="1"/>
  <c r="F340" i="20"/>
  <c r="G340" i="20" s="1"/>
  <c r="F344" i="20"/>
  <c r="G344" i="20" s="1"/>
  <c r="F345" i="20"/>
  <c r="G345" i="20" s="1"/>
  <c r="F363" i="20"/>
  <c r="G363" i="20" s="1"/>
  <c r="F165" i="20"/>
  <c r="F166" i="20"/>
  <c r="F167" i="20"/>
  <c r="F168" i="20"/>
  <c r="F169" i="20"/>
  <c r="G169" i="20" s="1"/>
  <c r="F170" i="20"/>
  <c r="F171" i="20"/>
  <c r="G171" i="20" s="1"/>
  <c r="F172" i="20"/>
  <c r="G172" i="20" s="1"/>
  <c r="F173" i="20"/>
  <c r="F175" i="20"/>
  <c r="F176" i="20"/>
  <c r="F178" i="20"/>
  <c r="F179" i="20"/>
  <c r="F182" i="20"/>
  <c r="F184" i="20"/>
  <c r="F185" i="20"/>
  <c r="F186" i="20"/>
  <c r="G186" i="20" s="1"/>
  <c r="F187" i="20"/>
  <c r="F188" i="20"/>
  <c r="F189" i="20"/>
  <c r="F190" i="20"/>
  <c r="G190" i="20" s="1"/>
  <c r="F191" i="20"/>
  <c r="G191" i="20" s="1"/>
  <c r="F193" i="20"/>
  <c r="G193" i="20" s="1"/>
  <c r="F196" i="20"/>
  <c r="F197" i="20"/>
  <c r="G197" i="20" s="1"/>
  <c r="F200" i="20"/>
  <c r="F201" i="20"/>
  <c r="F203" i="20"/>
  <c r="F204" i="20"/>
  <c r="F205" i="20"/>
  <c r="F212" i="20"/>
  <c r="F213" i="20"/>
  <c r="F214" i="20"/>
  <c r="F215" i="20"/>
  <c r="F216" i="20"/>
  <c r="F217" i="20"/>
  <c r="F219" i="20"/>
  <c r="F221" i="20"/>
  <c r="F222" i="20"/>
  <c r="F223" i="20"/>
  <c r="F224" i="20"/>
  <c r="F226" i="20"/>
  <c r="F227" i="20"/>
  <c r="F228" i="20"/>
  <c r="F229" i="20"/>
  <c r="F230" i="20"/>
  <c r="F233" i="20"/>
  <c r="F234" i="20"/>
  <c r="F235" i="20"/>
  <c r="F236" i="20"/>
  <c r="F237" i="20"/>
  <c r="F240" i="20"/>
  <c r="G240" i="20" s="1"/>
  <c r="F241" i="20"/>
  <c r="F243" i="20"/>
  <c r="F244" i="20"/>
  <c r="F245" i="20"/>
  <c r="F247" i="20"/>
  <c r="G247" i="20" s="1"/>
  <c r="F249" i="20"/>
  <c r="F252" i="20"/>
  <c r="F253" i="20"/>
  <c r="F254" i="20"/>
  <c r="F255" i="20"/>
  <c r="F256" i="20"/>
  <c r="F257" i="20"/>
  <c r="G257" i="20" s="1"/>
  <c r="F258" i="20"/>
  <c r="G258" i="20" s="1"/>
  <c r="F259" i="20"/>
  <c r="F260" i="20"/>
  <c r="F261" i="20"/>
  <c r="G261" i="20" s="1"/>
  <c r="F262" i="20"/>
  <c r="F263" i="20"/>
  <c r="F264" i="20"/>
  <c r="F265" i="20"/>
  <c r="G265" i="20" s="1"/>
  <c r="F266" i="20"/>
  <c r="G266" i="20" s="1"/>
  <c r="F267" i="20"/>
  <c r="F268" i="20"/>
  <c r="F269" i="20"/>
  <c r="F270" i="20"/>
  <c r="F271" i="20"/>
  <c r="F272" i="20"/>
  <c r="F273" i="20"/>
  <c r="F274" i="20"/>
  <c r="F275" i="20"/>
  <c r="F276" i="20"/>
  <c r="F277" i="20"/>
  <c r="G277" i="20" s="1"/>
  <c r="F278" i="20"/>
  <c r="G278" i="20" s="1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G293" i="20" s="1"/>
  <c r="F294" i="20"/>
  <c r="F295" i="20"/>
  <c r="G295" i="20" s="1"/>
  <c r="F296" i="20"/>
  <c r="F297" i="20"/>
  <c r="G297" i="20" s="1"/>
  <c r="F298" i="20"/>
  <c r="F299" i="20"/>
  <c r="G299" i="20" s="1"/>
  <c r="F300" i="20"/>
  <c r="G300" i="20" s="1"/>
  <c r="F301" i="20"/>
  <c r="F302" i="20"/>
  <c r="F303" i="20"/>
  <c r="F304" i="20"/>
  <c r="F305" i="20"/>
  <c r="F306" i="20"/>
  <c r="F308" i="20"/>
  <c r="F309" i="20"/>
  <c r="F310" i="20"/>
  <c r="F311" i="20"/>
  <c r="F312" i="20"/>
  <c r="F313" i="20"/>
  <c r="F25" i="20"/>
  <c r="G25" i="20" s="1"/>
  <c r="F27" i="20"/>
  <c r="G27" i="20" s="1"/>
  <c r="F33" i="20"/>
  <c r="G33" i="20" s="1"/>
  <c r="F40" i="20"/>
  <c r="G40" i="20" s="1"/>
  <c r="F42" i="20"/>
  <c r="G42" i="20" s="1"/>
  <c r="F48" i="20"/>
  <c r="G48" i="20" s="1"/>
  <c r="F50" i="20"/>
  <c r="G50" i="20" s="1"/>
  <c r="F53" i="20"/>
  <c r="G53" i="20" s="1"/>
  <c r="F56" i="20"/>
  <c r="G56" i="20" s="1"/>
  <c r="F63" i="20"/>
  <c r="G63" i="20" s="1"/>
  <c r="F64" i="20"/>
  <c r="G64" i="20" s="1"/>
  <c r="F65" i="20"/>
  <c r="G65" i="20" s="1"/>
  <c r="F67" i="20"/>
  <c r="G67" i="20" s="1"/>
  <c r="F68" i="20"/>
  <c r="G68" i="20" s="1"/>
  <c r="F76" i="20"/>
  <c r="G76" i="20" s="1"/>
  <c r="F98" i="20"/>
  <c r="G98" i="20" s="1"/>
  <c r="F100" i="20"/>
  <c r="G100" i="20" s="1"/>
  <c r="F101" i="20"/>
  <c r="G101" i="20" s="1"/>
  <c r="F103" i="20"/>
  <c r="G103" i="20" s="1"/>
  <c r="F104" i="20"/>
  <c r="G104" i="20" s="1"/>
  <c r="F120" i="20"/>
  <c r="G120" i="20" s="1"/>
  <c r="F135" i="20"/>
  <c r="G135" i="20" s="1"/>
  <c r="F152" i="20"/>
  <c r="G152" i="20" s="1"/>
  <c r="E105" i="20" l="1"/>
  <c r="E156" i="20" s="1"/>
  <c r="D395" i="20"/>
  <c r="F395" i="20" s="1"/>
  <c r="G395" i="20" s="1"/>
  <c r="D380" i="20"/>
  <c r="F380" i="20" s="1"/>
  <c r="G380" i="20" s="1"/>
  <c r="D342" i="20"/>
  <c r="F342" i="20" s="1"/>
  <c r="G342" i="20" s="1"/>
  <c r="D337" i="20"/>
  <c r="F337" i="20" s="1"/>
  <c r="G337" i="20" s="1"/>
  <c r="F307" i="20"/>
  <c r="G307" i="20" s="1"/>
  <c r="F232" i="20"/>
  <c r="F225" i="20"/>
  <c r="F211" i="20"/>
  <c r="G211" i="20" s="1"/>
  <c r="F210" i="20"/>
  <c r="G210" i="20" s="1"/>
  <c r="F208" i="20"/>
  <c r="G208" i="20" s="1"/>
  <c r="F202" i="20"/>
  <c r="F199" i="20"/>
  <c r="F198" i="20"/>
  <c r="G198" i="20" s="1"/>
  <c r="F192" i="20"/>
  <c r="G192" i="20" s="1"/>
  <c r="F180" i="20"/>
  <c r="G180" i="20" s="1"/>
  <c r="F177" i="20"/>
  <c r="F174" i="20"/>
  <c r="F164" i="20"/>
  <c r="D102" i="20"/>
  <c r="D91" i="20"/>
  <c r="F91" i="20" s="1"/>
  <c r="G91" i="20" s="1"/>
  <c r="D85" i="20"/>
  <c r="F85" i="20" s="1"/>
  <c r="G85" i="20" s="1"/>
  <c r="D73" i="20"/>
  <c r="F73" i="20" s="1"/>
  <c r="G73" i="20" s="1"/>
  <c r="D71" i="20"/>
  <c r="F71" i="20" s="1"/>
  <c r="G71" i="20" s="1"/>
  <c r="D66" i="20"/>
  <c r="F66" i="20" s="1"/>
  <c r="G66" i="20" s="1"/>
  <c r="D58" i="20"/>
  <c r="F58" i="20" s="1"/>
  <c r="G58" i="20" s="1"/>
  <c r="D52" i="20"/>
  <c r="D34" i="20"/>
  <c r="D19" i="20"/>
  <c r="F19" i="20" s="1"/>
  <c r="G19" i="20" s="1"/>
  <c r="F52" i="20" l="1"/>
  <c r="G52" i="20" s="1"/>
  <c r="D51" i="20"/>
  <c r="F231" i="20"/>
  <c r="D336" i="20"/>
  <c r="F336" i="20" s="1"/>
  <c r="G336" i="20" s="1"/>
  <c r="D341" i="20"/>
  <c r="F341" i="20" s="1"/>
  <c r="G341" i="20" s="1"/>
  <c r="D372" i="20"/>
  <c r="F372" i="20" s="1"/>
  <c r="G372" i="20" s="1"/>
  <c r="D69" i="20"/>
  <c r="F69" i="20" s="1"/>
  <c r="G69" i="20" s="1"/>
  <c r="F195" i="20"/>
  <c r="G195" i="20" s="1"/>
  <c r="F194" i="20"/>
  <c r="G194" i="20" s="1"/>
  <c r="F218" i="20"/>
  <c r="F220" i="20"/>
  <c r="F250" i="20"/>
  <c r="G250" i="20" s="1"/>
  <c r="F251" i="20"/>
  <c r="G251" i="20" s="1"/>
  <c r="F209" i="20"/>
  <c r="G209" i="20" s="1"/>
  <c r="F93" i="20"/>
  <c r="G93" i="20" s="1"/>
  <c r="F95" i="20"/>
  <c r="G95" i="20" s="1"/>
  <c r="F183" i="20"/>
  <c r="G183" i="20" s="1"/>
  <c r="D99" i="20"/>
  <c r="F99" i="20" s="1"/>
  <c r="G99" i="20" s="1"/>
  <c r="F102" i="20"/>
  <c r="G102" i="20" s="1"/>
  <c r="D77" i="20"/>
  <c r="F77" i="20" s="1"/>
  <c r="G77" i="20" s="1"/>
  <c r="F34" i="20"/>
  <c r="G34" i="20" s="1"/>
  <c r="D371" i="20" l="1"/>
  <c r="D370" i="20" s="1"/>
  <c r="F51" i="20"/>
  <c r="G51" i="20" s="1"/>
  <c r="D49" i="20"/>
  <c r="F49" i="20" s="1"/>
  <c r="G49" i="20" s="1"/>
  <c r="F181" i="20"/>
  <c r="G181" i="20" s="1"/>
  <c r="D92" i="20"/>
  <c r="F92" i="20" s="1"/>
  <c r="G92" i="20" s="1"/>
  <c r="F242" i="20"/>
  <c r="F207" i="20"/>
  <c r="G207" i="20" s="1"/>
  <c r="F163" i="20"/>
  <c r="G163" i="20" s="1"/>
  <c r="F57" i="20" l="1"/>
  <c r="G57" i="20" s="1"/>
  <c r="F371" i="20"/>
  <c r="G371" i="20" s="1"/>
  <c r="D105" i="20"/>
  <c r="F105" i="20" s="1"/>
  <c r="G105" i="20" s="1"/>
  <c r="F246" i="20"/>
  <c r="G246" i="20" s="1"/>
  <c r="F238" i="20"/>
  <c r="G238" i="20" s="1"/>
  <c r="F206" i="20"/>
  <c r="G206" i="20" s="1"/>
  <c r="F239" i="20"/>
  <c r="G239" i="20" s="1"/>
  <c r="F248" i="20"/>
  <c r="G248" i="20" s="1"/>
  <c r="D369" i="20"/>
  <c r="F369" i="20" s="1"/>
  <c r="G369" i="20" s="1"/>
  <c r="F370" i="20"/>
  <c r="G370" i="20" s="1"/>
  <c r="D156" i="20" l="1"/>
  <c r="F156" i="20" s="1"/>
  <c r="G156" i="20" s="1"/>
  <c r="D150" i="20"/>
  <c r="F150" i="20" s="1"/>
  <c r="G150" i="20" s="1"/>
  <c r="F151" i="20"/>
  <c r="G151" i="20" s="1"/>
</calcChain>
</file>

<file path=xl/sharedStrings.xml><?xml version="1.0" encoding="utf-8"?>
<sst xmlns="http://schemas.openxmlformats.org/spreadsheetml/2006/main" count="2548" uniqueCount="698">
  <si>
    <t>к приказу Минэнерго России</t>
  </si>
  <si>
    <t>МВт</t>
  </si>
  <si>
    <t>Причины отклонений</t>
  </si>
  <si>
    <t>%</t>
  </si>
  <si>
    <t>Факт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</si>
  <si>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</si>
  <si>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</si>
  <si>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</si>
  <si>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</si>
  <si>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</si>
  <si>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</si>
  <si>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</si>
  <si>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</si>
  <si>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</si>
  <si>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</si>
  <si>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</si>
  <si>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</si>
  <si>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</si>
  <si>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</si>
  <si>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</si>
  <si>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</si>
  <si>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</si>
  <si>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</si>
  <si>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</si>
  <si>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</si>
  <si>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</si>
  <si>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</si>
  <si>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</si>
  <si>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</si>
  <si>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</si>
  <si>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</si>
  <si>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 xml:space="preserve">                          полное наименование субъекта электроэнергетики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</si>
  <si>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</si>
  <si>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</si>
  <si>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</si>
  <si>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</si>
  <si>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</si>
  <si>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</si>
  <si>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</si>
  <si>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</si>
  <si>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</si>
  <si>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</si>
  <si>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</si>
  <si>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</si>
  <si>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</si>
  <si>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</si>
  <si>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</si>
  <si>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</si>
  <si>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</si>
  <si>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</si>
  <si>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</si>
  <si>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</si>
  <si>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</si>
  <si>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</si>
  <si>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</si>
  <si>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</si>
  <si>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</si>
  <si>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</si>
  <si>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</si>
  <si>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</si>
  <si>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</si>
  <si>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</si>
  <si>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</si>
  <si>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</si>
  <si>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</si>
  <si>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</si>
  <si>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</si>
  <si>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</si>
  <si>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</si>
  <si>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</si>
  <si>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</si>
  <si>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</si>
  <si>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</si>
  <si>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</si>
  <si>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</si>
  <si>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</si>
  <si>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</si>
  <si>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</si>
  <si>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</si>
  <si>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</si>
  <si>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</si>
  <si>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</si>
  <si>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</si>
  <si>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</si>
  <si>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</si>
  <si>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</si>
  <si>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</si>
  <si>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</si>
  <si>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</si>
  <si>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</si>
  <si>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</si>
  <si>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</si>
  <si>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</si>
  <si>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</si>
  <si>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</si>
  <si>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</si>
  <si>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</si>
  <si>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</si>
  <si>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</si>
  <si>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</si>
  <si>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</si>
  <si>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</si>
  <si>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</si>
  <si>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</si>
  <si>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</si>
  <si>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</si>
  <si>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</si>
  <si>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</si>
  <si>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</si>
  <si>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</si>
  <si>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</si>
  <si>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</si>
  <si>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</si>
  <si>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</si>
  <si>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</si>
  <si>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</si>
  <si>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</si>
  <si>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</si>
  <si>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</si>
  <si>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</si>
  <si>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</si>
  <si>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</si>
  <si>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</si>
  <si>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</si>
  <si>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</si>
  <si>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</si>
  <si>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</si>
  <si>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</si>
  <si>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</si>
  <si>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</si>
  <si>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</si>
  <si>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</si>
  <si>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</si>
  <si>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</si>
  <si>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</si>
  <si>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</si>
  <si>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</si>
  <si>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</si>
  <si>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</si>
  <si>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</si>
  <si>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</si>
  <si>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</si>
  <si>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</si>
  <si>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</si>
  <si>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</si>
  <si>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</si>
  <si>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</si>
  <si>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</si>
  <si>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</si>
  <si>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</si>
  <si>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</si>
  <si>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</si>
  <si>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</si>
  <si>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</si>
  <si>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</si>
  <si>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</si>
  <si>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</si>
  <si>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</si>
  <si>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</si>
  <si>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</si>
  <si>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</si>
  <si>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</si>
  <si>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</si>
  <si>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</si>
  <si>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</si>
  <si>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</si>
  <si>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</si>
  <si>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</si>
  <si>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</si>
  <si>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</si>
  <si>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</si>
  <si>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</si>
  <si>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</si>
  <si>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</si>
  <si>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</si>
  <si>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</si>
  <si>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</si>
  <si>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</si>
  <si>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</si>
  <si>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</si>
  <si>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</si>
  <si>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</si>
  <si>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</si>
  <si>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</si>
  <si>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</si>
  <si>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</si>
  <si>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</si>
  <si>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</si>
  <si>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</si>
  <si>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</si>
  <si>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</si>
  <si>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</si>
  <si>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</si>
  <si>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</si>
  <si>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</si>
  <si>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</si>
  <si>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</si>
  <si>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</si>
  <si>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</si>
  <si>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</si>
  <si>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</si>
  <si>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</si>
  <si>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</si>
  <si>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</si>
  <si>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</si>
  <si>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</si>
  <si>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</si>
  <si>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</si>
  <si>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</si>
  <si>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</si>
  <si>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</si>
  <si>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</si>
  <si>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</si>
  <si>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</si>
  <si>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</si>
  <si>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</si>
  <si>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</si>
  <si>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</si>
  <si>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</si>
  <si>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</si>
  <si>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</si>
  <si>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</si>
  <si>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</si>
  <si>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</si>
  <si>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</si>
  <si>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</si>
  <si>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</si>
  <si>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</si>
  <si>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</si>
  <si>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</si>
  <si>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</si>
  <si>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</si>
  <si>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</si>
  <si>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</si>
  <si>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</si>
  <si>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</si>
  <si>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</si>
  <si>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</si>
  <si>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</si>
  <si>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</si>
  <si>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</si>
  <si>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</si>
  <si>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</si>
  <si>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</si>
  <si>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</si>
  <si>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</si>
  <si>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</si>
  <si>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</si>
  <si>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</si>
  <si>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</si>
  <si>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</si>
  <si>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</si>
  <si>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</si>
  <si>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</si>
  <si>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</si>
  <si>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</si>
  <si>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</si>
  <si>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</si>
  <si>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</si>
  <si>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</si>
  <si>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</si>
  <si>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</si>
  <si>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</si>
  <si>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</si>
  <si>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</si>
  <si>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</si>
  <si>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</si>
  <si>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</si>
  <si>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</si>
  <si>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</si>
  <si>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</si>
  <si>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</si>
  <si>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</si>
  <si>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</si>
  <si>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</si>
  <si>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</si>
  <si>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</si>
  <si>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</si>
  <si>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</si>
  <si>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</si>
  <si>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</si>
  <si>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</si>
  <si>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</si>
  <si>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</si>
  <si>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</si>
  <si>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</si>
  <si>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</si>
  <si>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</si>
  <si>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</si>
  <si>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</si>
  <si>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</si>
  <si>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</si>
  <si>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</si>
  <si>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</si>
  <si>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</si>
  <si>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</si>
  <si>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</si>
  <si>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</si>
  <si>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</si>
  <si>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</si>
  <si>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</si>
  <si>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</si>
  <si>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</si>
  <si>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</si>
  <si>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</si>
  <si>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</si>
  <si>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</si>
  <si>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</si>
  <si>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</si>
  <si>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</si>
  <si>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</si>
  <si>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</si>
  <si>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</si>
  <si>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</si>
  <si>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</si>
  <si>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</si>
  <si>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</si>
  <si>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</si>
  <si>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</si>
  <si>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</si>
  <si>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</si>
  <si>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</si>
  <si>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</si>
  <si>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</si>
  <si>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</si>
  <si>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</si>
  <si>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</si>
  <si>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</si>
  <si>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</si>
  <si>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</si>
  <si>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</si>
  <si>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</si>
  <si>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</si>
  <si>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</si>
  <si>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</si>
  <si>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</si>
  <si>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</si>
  <si>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</si>
  <si>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</si>
  <si>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</si>
  <si>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</si>
  <si>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</si>
  <si>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</si>
  <si>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</si>
  <si>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</si>
  <si>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</si>
  <si>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</si>
  <si>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</si>
  <si>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</si>
  <si>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</si>
  <si>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</si>
  <si>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</si>
  <si>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</si>
  <si>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</si>
  <si>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</si>
  <si>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</si>
  <si>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</si>
  <si>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</si>
  <si>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</si>
  <si>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</si>
  <si>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</si>
  <si>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</si>
  <si>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</si>
  <si>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</si>
  <si>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</si>
  <si>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</si>
  <si>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</si>
  <si>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</si>
  <si>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</si>
  <si>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</si>
  <si>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</si>
  <si>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</si>
  <si>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</si>
  <si>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</si>
  <si>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</si>
  <si>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</si>
  <si>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</si>
  <si>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</si>
  <si>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</si>
  <si>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</si>
  <si>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</si>
  <si>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</si>
  <si>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</si>
  <si>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</si>
  <si>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</si>
  <si>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</si>
  <si>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</si>
  <si>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</si>
  <si>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</si>
  <si>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</si>
  <si>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</si>
  <si>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</si>
  <si>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</si>
  <si>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</si>
  <si>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</si>
  <si>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</si>
  <si>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</si>
  <si>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</si>
  <si>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</si>
  <si>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</si>
  <si>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</si>
  <si>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</si>
  <si>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</si>
  <si>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</si>
  <si>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</si>
  <si>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</si>
  <si>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</si>
  <si>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</si>
  <si>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</si>
  <si>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</si>
  <si>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</si>
  <si>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</si>
  <si>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</si>
  <si>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</si>
  <si>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</si>
  <si>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</si>
  <si>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</si>
  <si>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</si>
  <si>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</si>
  <si>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</si>
  <si>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</si>
  <si>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</si>
  <si>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</si>
  <si>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</si>
  <si>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</si>
  <si>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</si>
  <si>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</si>
  <si>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</si>
  <si>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</si>
  <si>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</si>
  <si>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</si>
  <si>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</si>
  <si>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</si>
  <si>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</si>
  <si>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</si>
  <si>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</si>
  <si>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</si>
  <si>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</si>
  <si>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</si>
  <si>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</si>
  <si>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</si>
  <si>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</si>
  <si>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</si>
  <si>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</si>
  <si>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</si>
  <si>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</si>
  <si>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</si>
  <si>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</si>
  <si>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</si>
  <si>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</si>
  <si>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</si>
  <si>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</si>
  <si>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</si>
  <si>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</si>
  <si>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</si>
  <si>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</si>
  <si>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</si>
  <si>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</si>
  <si>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</si>
  <si>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</si>
  <si>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</si>
  <si>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</si>
  <si>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</si>
  <si>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</si>
  <si>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</si>
  <si>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</si>
  <si>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</si>
  <si>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</si>
  <si>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</si>
  <si>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</si>
  <si>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</si>
  <si>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</si>
  <si>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</si>
  <si>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</si>
  <si>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</si>
  <si>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</si>
  <si>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</si>
  <si>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</si>
  <si>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</si>
  <si>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</si>
  <si>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</si>
  <si>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</si>
  <si>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</si>
  <si>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</si>
  <si>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</si>
  <si>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</si>
  <si>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</si>
  <si>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</si>
  <si>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</si>
  <si>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</si>
  <si>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</si>
  <si>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</si>
  <si>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</si>
  <si>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</si>
  <si>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</si>
  <si>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</si>
  <si>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</si>
  <si>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</si>
  <si>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</si>
  <si>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</si>
  <si>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</si>
  <si>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</si>
  <si>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</si>
  <si>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</si>
  <si>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</si>
  <si>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</si>
  <si>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</si>
  <si>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</si>
  <si>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</si>
  <si>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</si>
  <si>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</si>
  <si>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</si>
  <si>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</si>
  <si>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</si>
  <si>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</si>
  <si>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</si>
  <si>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</si>
  <si>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</si>
  <si>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</si>
  <si>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</si>
  <si>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</si>
  <si>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</si>
  <si>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</si>
  <si>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</si>
  <si>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</si>
  <si>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</si>
  <si>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</si>
  <si>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</si>
  <si>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</si>
  <si>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</si>
  <si>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</si>
  <si>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</si>
  <si>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</si>
  <si>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</si>
  <si>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</si>
  <si>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</si>
  <si>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</si>
  <si>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</si>
  <si>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</si>
  <si>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</si>
  <si>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</si>
  <si>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</si>
  <si>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</si>
  <si>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</si>
  <si>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</si>
  <si>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</si>
  <si>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</si>
  <si>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</si>
  <si>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</si>
  <si>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</si>
  <si>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</si>
  <si>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</si>
  <si>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</si>
  <si>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</si>
  <si>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</si>
  <si>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</si>
  <si>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</si>
  <si>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</si>
  <si>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</si>
  <si>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</si>
  <si>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</si>
  <si>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</si>
  <si>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</si>
  <si>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</si>
  <si>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</si>
  <si>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</si>
  <si>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</si>
  <si>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</si>
  <si>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</si>
  <si>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</si>
  <si>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</si>
  <si>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</si>
  <si>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</si>
  <si>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</si>
  <si>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</si>
  <si>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</si>
  <si>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</si>
  <si>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</si>
  <si>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</si>
  <si>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</si>
  <si>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</si>
  <si>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</si>
  <si>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</si>
  <si>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</si>
  <si>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</si>
  <si>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</si>
  <si>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</si>
  <si>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</si>
  <si>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</si>
  <si>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</si>
  <si>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</si>
  <si>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</si>
  <si>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</si>
  <si>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</si>
  <si>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</si>
  <si>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</si>
  <si>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</si>
  <si>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</si>
  <si>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</si>
  <si>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</si>
  <si>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</si>
  <si>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</si>
  <si>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</si>
  <si>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</si>
  <si>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</si>
  <si>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</si>
  <si>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</si>
  <si>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</si>
  <si>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</si>
  <si>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</si>
  <si>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</si>
  <si>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</si>
  <si>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</si>
  <si>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</si>
  <si>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</si>
  <si>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</si>
  <si>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</si>
  <si>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</si>
  <si>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</si>
  <si>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</si>
  <si>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</si>
  <si>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</si>
  <si>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</si>
  <si>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</si>
  <si>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</si>
  <si>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</si>
  <si>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</si>
  <si>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</si>
  <si>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</si>
  <si>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</si>
  <si>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</si>
  <si>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</si>
  <si>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</si>
  <si>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</si>
  <si>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</si>
  <si>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</si>
  <si>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</si>
  <si>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</si>
  <si>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</si>
  <si>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</si>
  <si>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</si>
  <si>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</si>
  <si>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</si>
  <si>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</si>
  <si>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</si>
  <si>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</si>
  <si>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</si>
  <si>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</si>
  <si>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</si>
  <si>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</si>
  <si>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</si>
  <si>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</si>
  <si>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</si>
  <si>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</si>
  <si>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</si>
  <si>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</si>
  <si>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</si>
  <si>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</si>
  <si>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</si>
  <si>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</si>
  <si>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</si>
  <si>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</si>
  <si>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</si>
  <si>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</si>
  <si>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</si>
  <si>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</si>
  <si>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</si>
  <si>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</si>
  <si>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</si>
  <si>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</si>
  <si>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</si>
  <si>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</si>
  <si>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</si>
  <si>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</si>
  <si>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</si>
  <si>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</si>
  <si>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</si>
  <si>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</si>
  <si>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</si>
  <si>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</si>
  <si>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</si>
  <si>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</si>
  <si>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</si>
  <si>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</si>
  <si>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</si>
  <si>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</si>
  <si>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</si>
  <si>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плановых значений по итогам отчетного периода</t>
  </si>
  <si>
    <t>Приложение № 20</t>
  </si>
  <si>
    <t>от « 25 » апреля 2018 г. № 320</t>
  </si>
  <si>
    <t>млн. рублей</t>
  </si>
  <si>
    <t>чел.</t>
  </si>
  <si>
    <t>Субъект Российской Федерации: город Воронеж</t>
  </si>
  <si>
    <t>Инвестиционная программа акционерного общества "Воронежская горэлектросеть"</t>
  </si>
  <si>
    <t xml:space="preserve">                    Год раскрытия (предоставления) информации:2019 год</t>
  </si>
  <si>
    <t>2019 год</t>
  </si>
  <si>
    <t>нд</t>
  </si>
  <si>
    <t>Форма 20. Отчет об исполнении финансового плана субъекта электроэнергетики (квартальный) за 1 полугодие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</si>
</sst>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29" fillId="0" borderId="0"/>
    <xf numFmtId="0" fontId="29" fillId="0" borderId="0"/>
    <xf numFmtId="164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</cellStyleXfs>
  <cellXfs count="178">
    <xf numFmtId="0" fontId="0" fillId="0" borderId="0" xfId="0"/>
    <xf numFmtId="49" fontId="36" fillId="24" borderId="0" xfId="56" applyNumberFormat="1" applyFont="1" applyFill="1" applyAlignment="1">
      <alignment horizontal="center" vertical="center"/>
    </xf>
    <xf numFmtId="0" fontId="9" fillId="24" borderId="0" xfId="56" applyFont="1" applyFill="1" applyAlignment="1">
      <alignment wrapText="1"/>
    </xf>
    <xf numFmtId="0" fontId="36" fillId="24" borderId="0" xfId="56" applyFont="1" applyFill="1" applyAlignment="1">
      <alignment horizontal="center" vertical="center" wrapText="1"/>
    </xf>
    <xf numFmtId="0" fontId="9" fillId="24" borderId="0" xfId="56" applyFont="1" applyFill="1" applyAlignment="1">
      <alignment horizontal="center" vertical="center" wrapText="1"/>
    </xf>
    <xf numFmtId="0" fontId="9" fillId="24" borderId="0" xfId="56" applyFont="1" applyFill="1"/>
    <xf numFmtId="0" fontId="31" fillId="24" borderId="0" xfId="0" applyFont="1" applyFill="1" applyAlignment="1">
      <alignment horizontal="right" vertical="center"/>
    </xf>
    <xf numFmtId="0" fontId="33" fillId="24" borderId="0" xfId="0" applyFont="1" applyFill="1" applyAlignment="1">
      <alignment horizontal="center" vertical="top"/>
    </xf>
    <xf numFmtId="0" fontId="31" fillId="24" borderId="0" xfId="0" applyFont="1" applyFill="1" applyAlignment="1">
      <alignment horizontal="justify" vertical="center"/>
    </xf>
    <xf numFmtId="49" fontId="40" fillId="0" borderId="11" xfId="56" applyNumberFormat="1" applyFont="1" applyFill="1" applyBorder="1" applyAlignment="1">
      <alignment horizontal="center" vertical="center"/>
    </xf>
    <xf numFmtId="0" fontId="40" fillId="0" borderId="11" xfId="56" applyFont="1" applyFill="1" applyBorder="1" applyAlignment="1">
      <alignment horizontal="center" vertical="center" wrapText="1"/>
    </xf>
    <xf numFmtId="0" fontId="40" fillId="24" borderId="22" xfId="56" applyFont="1" applyFill="1" applyBorder="1" applyAlignment="1">
      <alignment horizontal="center" vertical="center" wrapText="1"/>
    </xf>
    <xf numFmtId="0" fontId="40" fillId="0" borderId="23" xfId="56" applyFont="1" applyFill="1" applyBorder="1" applyAlignment="1">
      <alignment horizontal="center" vertical="center" wrapText="1"/>
    </xf>
    <xf numFmtId="0" fontId="9" fillId="24" borderId="0" xfId="56" applyFont="1" applyFill="1" applyAlignment="1">
      <alignment vertical="center"/>
    </xf>
    <xf numFmtId="49" fontId="36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36" fillId="0" borderId="18" xfId="56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horizontal="center" vertical="center"/>
    </xf>
    <xf numFmtId="0" fontId="9" fillId="0" borderId="10" xfId="56" applyFont="1" applyFill="1" applyBorder="1" applyAlignment="1">
      <alignment horizontal="left" vertical="center" indent="1"/>
    </xf>
    <xf numFmtId="0" fontId="36" fillId="0" borderId="21" xfId="56" applyFont="1" applyFill="1" applyBorder="1" applyAlignment="1">
      <alignment horizontal="center" vertical="center"/>
    </xf>
    <xf numFmtId="0" fontId="9" fillId="0" borderId="10" xfId="56" applyFont="1" applyFill="1" applyBorder="1" applyAlignment="1">
      <alignment horizontal="left" vertical="center" wrapText="1" indent="1"/>
    </xf>
    <xf numFmtId="0" fontId="9" fillId="0" borderId="10" xfId="56" applyFont="1" applyFill="1" applyBorder="1" applyAlignment="1">
      <alignment horizontal="left" vertical="center" indent="3"/>
    </xf>
    <xf numFmtId="0" fontId="9" fillId="0" borderId="10" xfId="56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6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36" fillId="0" borderId="27" xfId="0" applyNumberFormat="1" applyFont="1" applyFill="1" applyBorder="1" applyAlignment="1">
      <alignment horizontal="center" vertical="center"/>
    </xf>
    <xf numFmtId="0" fontId="9" fillId="0" borderId="11" xfId="56" applyFont="1" applyFill="1" applyBorder="1" applyAlignment="1">
      <alignment horizontal="left" vertical="center" indent="3"/>
    </xf>
    <xf numFmtId="0" fontId="36" fillId="0" borderId="28" xfId="56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left" vertical="center" wrapText="1" indent="1"/>
    </xf>
    <xf numFmtId="49" fontId="36" fillId="0" borderId="29" xfId="0" applyNumberFormat="1" applyFont="1" applyFill="1" applyBorder="1" applyAlignment="1">
      <alignment horizontal="center" vertical="center"/>
    </xf>
    <xf numFmtId="0" fontId="9" fillId="0" borderId="23" xfId="56" applyFont="1" applyFill="1" applyBorder="1" applyAlignment="1">
      <alignment horizontal="left" vertical="center" indent="3"/>
    </xf>
    <xf numFmtId="0" fontId="36" fillId="0" borderId="22" xfId="56" applyFont="1" applyFill="1" applyBorder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0" fontId="36" fillId="0" borderId="32" xfId="56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6" applyFont="1" applyFill="1" applyBorder="1" applyAlignment="1">
      <alignment horizontal="left" vertical="center" indent="5"/>
    </xf>
    <xf numFmtId="0" fontId="9" fillId="0" borderId="23" xfId="56" applyFont="1" applyFill="1" applyBorder="1" applyAlignment="1">
      <alignment horizontal="left" vertical="center" indent="5"/>
    </xf>
    <xf numFmtId="0" fontId="9" fillId="0" borderId="23" xfId="0" applyFont="1" applyFill="1" applyBorder="1" applyAlignment="1">
      <alignment vertical="center" wrapText="1"/>
    </xf>
    <xf numFmtId="0" fontId="36" fillId="0" borderId="21" xfId="56" applyFont="1" applyFill="1" applyBorder="1" applyAlignment="1">
      <alignment horizontal="center" vertical="center" wrapText="1"/>
    </xf>
    <xf numFmtId="49" fontId="40" fillId="0" borderId="29" xfId="56" applyNumberFormat="1" applyFont="1" applyFill="1" applyBorder="1" applyAlignment="1">
      <alignment horizontal="center" vertical="center"/>
    </xf>
    <xf numFmtId="0" fontId="40" fillId="0" borderId="22" xfId="56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9" fillId="0" borderId="10" xfId="56" applyFont="1" applyFill="1" applyBorder="1" applyAlignment="1">
      <alignment horizontal="left" vertical="center" indent="7"/>
    </xf>
    <xf numFmtId="0" fontId="37" fillId="24" borderId="0" xfId="57" applyFont="1" applyFill="1" applyAlignment="1">
      <alignment vertical="center" wrapText="1"/>
    </xf>
    <xf numFmtId="0" fontId="31" fillId="24" borderId="0" xfId="0" applyFont="1" applyFill="1" applyAlignment="1">
      <alignment horizontal="justify"/>
    </xf>
    <xf numFmtId="0" fontId="29" fillId="24" borderId="0" xfId="621" applyFont="1" applyFill="1" applyAlignment="1">
      <alignment vertical="center"/>
    </xf>
    <xf numFmtId="49" fontId="36" fillId="0" borderId="20" xfId="56" applyNumberFormat="1" applyFont="1" applyFill="1" applyBorder="1" applyAlignment="1">
      <alignment horizontal="center" vertical="center"/>
    </xf>
    <xf numFmtId="49" fontId="36" fillId="0" borderId="29" xfId="56" applyNumberFormat="1" applyFont="1" applyFill="1" applyBorder="1" applyAlignment="1">
      <alignment horizontal="center" vertical="center"/>
    </xf>
    <xf numFmtId="0" fontId="9" fillId="0" borderId="23" xfId="56" applyFont="1" applyFill="1" applyBorder="1" applyAlignment="1">
      <alignment horizontal="left" vertical="center" wrapText="1" indent="3"/>
    </xf>
    <xf numFmtId="49" fontId="36" fillId="0" borderId="0" xfId="56" applyNumberFormat="1" applyFont="1" applyFill="1" applyAlignment="1">
      <alignment horizontal="center" vertical="center"/>
    </xf>
    <xf numFmtId="0" fontId="9" fillId="0" borderId="0" xfId="56" applyFont="1" applyFill="1" applyAlignment="1">
      <alignment wrapText="1"/>
    </xf>
    <xf numFmtId="0" fontId="36" fillId="0" borderId="0" xfId="56" applyFont="1" applyFill="1" applyAlignment="1">
      <alignment horizontal="center" vertical="center" wrapText="1"/>
    </xf>
    <xf numFmtId="0" fontId="44" fillId="24" borderId="0" xfId="56" applyFont="1" applyFill="1"/>
    <xf numFmtId="0" fontId="9" fillId="0" borderId="21" xfId="0" applyFont="1" applyFill="1" applyBorder="1" applyAlignment="1">
      <alignment horizontal="center" vertical="center"/>
    </xf>
    <xf numFmtId="49" fontId="36" fillId="0" borderId="13" xfId="56" applyNumberFormat="1" applyFont="1" applyFill="1" applyBorder="1" applyAlignment="1">
      <alignment horizontal="left" vertical="center"/>
    </xf>
    <xf numFmtId="167" fontId="44" fillId="24" borderId="21" xfId="0" applyNumberFormat="1" applyFont="1" applyFill="1" applyBorder="1" applyAlignment="1">
      <alignment horizontal="center" vertical="center"/>
    </xf>
    <xf numFmtId="167" fontId="44" fillId="24" borderId="32" xfId="0" applyNumberFormat="1" applyFont="1" applyFill="1" applyBorder="1" applyAlignment="1">
      <alignment horizontal="center" vertical="center"/>
    </xf>
    <xf numFmtId="4" fontId="9" fillId="24" borderId="10" xfId="0" applyNumberFormat="1" applyFont="1" applyFill="1" applyBorder="1" applyAlignment="1">
      <alignment horizontal="right"/>
    </xf>
    <xf numFmtId="4" fontId="44" fillId="24" borderId="10" xfId="0" applyNumberFormat="1" applyFont="1" applyFill="1" applyBorder="1" applyAlignment="1">
      <alignment horizontal="right"/>
    </xf>
    <xf numFmtId="4" fontId="44" fillId="24" borderId="23" xfId="0" applyNumberFormat="1" applyFont="1" applyFill="1" applyBorder="1" applyAlignment="1">
      <alignment horizontal="right"/>
    </xf>
    <xf numFmtId="4" fontId="44" fillId="24" borderId="20" xfId="56" applyNumberFormat="1" applyFont="1" applyFill="1" applyBorder="1" applyAlignment="1">
      <alignment horizontal="right" vertical="center" wrapText="1"/>
    </xf>
    <xf numFmtId="0" fontId="36" fillId="0" borderId="32" xfId="56" applyFont="1" applyFill="1" applyBorder="1" applyAlignment="1">
      <alignment horizontal="center" vertical="center" wrapText="1"/>
    </xf>
    <xf numFmtId="4" fontId="44" fillId="24" borderId="12" xfId="0" applyNumberFormat="1" applyFont="1" applyFill="1" applyBorder="1" applyAlignment="1">
      <alignment horizontal="right"/>
    </xf>
    <xf numFmtId="167" fontId="44" fillId="24" borderId="22" xfId="0" applyNumberFormat="1" applyFont="1" applyFill="1" applyBorder="1" applyAlignment="1">
      <alignment horizontal="right"/>
    </xf>
    <xf numFmtId="167" fontId="44" fillId="24" borderId="10" xfId="0" applyNumberFormat="1" applyFont="1" applyFill="1" applyBorder="1" applyAlignment="1">
      <alignment horizontal="right" vertical="center"/>
    </xf>
    <xf numFmtId="167" fontId="44" fillId="24" borderId="21" xfId="0" applyNumberFormat="1" applyFont="1" applyFill="1" applyBorder="1" applyAlignment="1">
      <alignment horizontal="right"/>
    </xf>
    <xf numFmtId="167" fontId="44" fillId="24" borderId="45" xfId="0" applyNumberFormat="1" applyFont="1" applyFill="1" applyBorder="1" applyAlignment="1">
      <alignment horizontal="right" vertical="center" wrapText="1"/>
    </xf>
    <xf numFmtId="167" fontId="44" fillId="24" borderId="43" xfId="0" applyNumberFormat="1" applyFont="1" applyFill="1" applyBorder="1" applyAlignment="1">
      <alignment horizontal="right" vertical="center" wrapText="1"/>
    </xf>
    <xf numFmtId="167" fontId="44" fillId="24" borderId="44" xfId="0" applyNumberFormat="1" applyFont="1" applyFill="1" applyBorder="1" applyAlignment="1">
      <alignment horizontal="right" vertical="center" wrapText="1"/>
    </xf>
    <xf numFmtId="167" fontId="44" fillId="24" borderId="15" xfId="0" applyNumberFormat="1" applyFont="1" applyFill="1" applyBorder="1" applyAlignment="1">
      <alignment horizontal="right" vertical="center" wrapText="1"/>
    </xf>
    <xf numFmtId="167" fontId="44" fillId="24" borderId="14" xfId="0" applyNumberFormat="1" applyFont="1" applyFill="1" applyBorder="1" applyAlignment="1">
      <alignment horizontal="right" vertical="center" wrapText="1"/>
    </xf>
    <xf numFmtId="167" fontId="44" fillId="24" borderId="10" xfId="0" applyNumberFormat="1" applyFont="1" applyFill="1" applyBorder="1" applyAlignment="1">
      <alignment horizontal="right"/>
    </xf>
    <xf numFmtId="167" fontId="44" fillId="24" borderId="23" xfId="0" applyNumberFormat="1" applyFont="1" applyFill="1" applyBorder="1" applyAlignment="1">
      <alignment horizontal="right"/>
    </xf>
    <xf numFmtId="167" fontId="44" fillId="24" borderId="12" xfId="0" applyNumberFormat="1" applyFont="1" applyFill="1" applyBorder="1" applyAlignment="1">
      <alignment horizontal="right"/>
    </xf>
    <xf numFmtId="167" fontId="9" fillId="24" borderId="10" xfId="0" applyNumberFormat="1" applyFont="1" applyFill="1" applyBorder="1" applyAlignment="1">
      <alignment horizontal="right"/>
    </xf>
    <xf numFmtId="167" fontId="44" fillId="24" borderId="18" xfId="56" applyNumberFormat="1" applyFont="1" applyFill="1" applyBorder="1" applyAlignment="1">
      <alignment horizontal="right" vertical="center" wrapText="1"/>
    </xf>
    <xf numFmtId="167" fontId="44" fillId="24" borderId="32" xfId="56" applyNumberFormat="1" applyFont="1" applyFill="1" applyBorder="1" applyAlignment="1">
      <alignment horizontal="right" vertical="center" wrapText="1"/>
    </xf>
    <xf numFmtId="167" fontId="44" fillId="24" borderId="20" xfId="56" applyNumberFormat="1" applyFont="1" applyFill="1" applyBorder="1" applyAlignment="1">
      <alignment horizontal="right" vertical="center" wrapText="1"/>
    </xf>
    <xf numFmtId="167" fontId="44" fillId="24" borderId="22" xfId="56" applyNumberFormat="1" applyFont="1" applyFill="1" applyBorder="1" applyAlignment="1">
      <alignment horizontal="right" vertical="center" wrapText="1"/>
    </xf>
    <xf numFmtId="167" fontId="44" fillId="24" borderId="40" xfId="56" applyNumberFormat="1" applyFont="1" applyFill="1" applyBorder="1" applyAlignment="1">
      <alignment horizontal="right" vertical="center" wrapText="1"/>
    </xf>
    <xf numFmtId="167" fontId="44" fillId="24" borderId="44" xfId="0" applyNumberFormat="1" applyFont="1" applyFill="1" applyBorder="1" applyAlignment="1">
      <alignment horizontal="right" wrapText="1"/>
    </xf>
    <xf numFmtId="167" fontId="9" fillId="24" borderId="0" xfId="56" applyNumberFormat="1" applyFont="1" applyFill="1"/>
    <xf numFmtId="0" fontId="44" fillId="24" borderId="10" xfId="56" applyFont="1" applyFill="1" applyBorder="1" applyAlignment="1">
      <alignment horizontal="center" vertical="center" wrapText="1"/>
    </xf>
    <xf numFmtId="0" fontId="40" fillId="24" borderId="23" xfId="56" applyFont="1" applyFill="1" applyBorder="1" applyAlignment="1">
      <alignment horizontal="center" vertical="center" wrapText="1"/>
    </xf>
    <xf numFmtId="167" fontId="46" fillId="24" borderId="12" xfId="0" applyNumberFormat="1" applyFont="1" applyFill="1" applyBorder="1" applyAlignment="1">
      <alignment horizontal="right"/>
    </xf>
    <xf numFmtId="167" fontId="46" fillId="24" borderId="10" xfId="0" applyNumberFormat="1" applyFont="1" applyFill="1" applyBorder="1" applyAlignment="1">
      <alignment horizontal="right"/>
    </xf>
    <xf numFmtId="167" fontId="46" fillId="24" borderId="23" xfId="0" applyNumberFormat="1" applyFont="1" applyFill="1" applyBorder="1" applyAlignment="1">
      <alignment horizontal="right"/>
    </xf>
    <xf numFmtId="167" fontId="46" fillId="24" borderId="12" xfId="0" applyNumberFormat="1" applyFont="1" applyFill="1" applyBorder="1" applyAlignment="1">
      <alignment horizontal="right" vertical="center" wrapText="1"/>
    </xf>
    <xf numFmtId="167" fontId="44" fillId="24" borderId="11" xfId="0" applyNumberFormat="1" applyFont="1" applyFill="1" applyBorder="1" applyAlignment="1">
      <alignment horizontal="right"/>
    </xf>
    <xf numFmtId="0" fontId="9" fillId="24" borderId="12" xfId="0" applyFont="1" applyFill="1" applyBorder="1" applyAlignment="1">
      <alignment horizontal="center" vertical="center"/>
    </xf>
    <xf numFmtId="167" fontId="44" fillId="24" borderId="10" xfId="0" applyNumberFormat="1" applyFont="1" applyFill="1" applyBorder="1" applyAlignment="1">
      <alignment horizontal="center" vertical="center"/>
    </xf>
    <xf numFmtId="167" fontId="46" fillId="24" borderId="10" xfId="0" applyNumberFormat="1" applyFont="1" applyFill="1" applyBorder="1" applyAlignment="1">
      <alignment horizontal="center" vertical="center"/>
    </xf>
    <xf numFmtId="167" fontId="46" fillId="24" borderId="12" xfId="0" applyNumberFormat="1" applyFont="1" applyFill="1" applyBorder="1" applyAlignment="1">
      <alignment horizontal="center" vertical="center"/>
    </xf>
    <xf numFmtId="167" fontId="46" fillId="24" borderId="10" xfId="0" applyNumberFormat="1" applyFont="1" applyFill="1" applyBorder="1"/>
    <xf numFmtId="0" fontId="40" fillId="24" borderId="30" xfId="56" applyFont="1" applyFill="1" applyBorder="1" applyAlignment="1">
      <alignment horizontal="center" vertical="center" wrapText="1"/>
    </xf>
    <xf numFmtId="167" fontId="44" fillId="24" borderId="35" xfId="56" applyNumberFormat="1" applyFont="1" applyFill="1" applyBorder="1" applyAlignment="1">
      <alignment horizontal="right" vertical="center" wrapText="1"/>
    </xf>
    <xf numFmtId="167" fontId="44" fillId="24" borderId="41" xfId="56" applyNumberFormat="1" applyFont="1" applyFill="1" applyBorder="1" applyAlignment="1">
      <alignment horizontal="right" vertical="center" wrapText="1"/>
    </xf>
    <xf numFmtId="167" fontId="44" fillId="24" borderId="31" xfId="56" applyNumberFormat="1" applyFont="1" applyFill="1" applyBorder="1" applyAlignment="1">
      <alignment horizontal="right" vertical="center" wrapText="1"/>
    </xf>
    <xf numFmtId="167" fontId="44" fillId="24" borderId="20" xfId="0" applyNumberFormat="1" applyFont="1" applyFill="1" applyBorder="1" applyAlignment="1">
      <alignment horizontal="right" vertical="center" wrapText="1"/>
    </xf>
    <xf numFmtId="167" fontId="44" fillId="24" borderId="29" xfId="0" applyNumberFormat="1" applyFont="1" applyFill="1" applyBorder="1" applyAlignment="1">
      <alignment horizontal="right" vertical="center" wrapText="1"/>
    </xf>
    <xf numFmtId="167" fontId="44" fillId="24" borderId="16" xfId="0" applyNumberFormat="1" applyFont="1" applyFill="1" applyBorder="1" applyAlignment="1">
      <alignment horizontal="right" vertical="center" wrapText="1"/>
    </xf>
    <xf numFmtId="167" fontId="44" fillId="24" borderId="31" xfId="0" applyNumberFormat="1" applyFont="1" applyFill="1" applyBorder="1" applyAlignment="1">
      <alignment horizontal="right" vertical="center" wrapText="1"/>
    </xf>
    <xf numFmtId="167" fontId="44" fillId="24" borderId="42" xfId="0" applyNumberFormat="1" applyFont="1" applyFill="1" applyBorder="1" applyAlignment="1">
      <alignment horizontal="right" vertical="center" wrapText="1"/>
    </xf>
    <xf numFmtId="0" fontId="44" fillId="24" borderId="14" xfId="56" applyFont="1" applyFill="1" applyBorder="1" applyAlignment="1">
      <alignment horizontal="center" vertical="center" wrapText="1"/>
    </xf>
    <xf numFmtId="49" fontId="40" fillId="24" borderId="11" xfId="56" applyNumberFormat="1" applyFont="1" applyFill="1" applyBorder="1" applyAlignment="1">
      <alignment horizontal="center" vertical="center"/>
    </xf>
    <xf numFmtId="0" fontId="40" fillId="24" borderId="23" xfId="56" applyFont="1" applyFill="1" applyBorder="1" applyAlignment="1">
      <alignment horizontal="center" vertical="center"/>
    </xf>
    <xf numFmtId="167" fontId="44" fillId="24" borderId="17" xfId="56" applyNumberFormat="1" applyFont="1" applyFill="1" applyBorder="1" applyAlignment="1">
      <alignment horizontal="right" vertical="center" wrapText="1"/>
    </xf>
    <xf numFmtId="167" fontId="44" fillId="24" borderId="10" xfId="56" applyNumberFormat="1" applyFont="1" applyFill="1" applyBorder="1" applyAlignment="1">
      <alignment horizontal="right" vertical="center" wrapText="1"/>
    </xf>
    <xf numFmtId="167" fontId="44" fillId="24" borderId="10" xfId="0" applyNumberFormat="1" applyFont="1" applyFill="1" applyBorder="1" applyAlignment="1">
      <alignment horizontal="right" vertical="center" wrapText="1"/>
    </xf>
    <xf numFmtId="167" fontId="44" fillId="24" borderId="23" xfId="0" applyNumberFormat="1" applyFont="1" applyFill="1" applyBorder="1" applyAlignment="1">
      <alignment horizontal="right" vertical="center"/>
    </xf>
    <xf numFmtId="167" fontId="44" fillId="24" borderId="12" xfId="56" applyNumberFormat="1" applyFont="1" applyFill="1" applyBorder="1" applyAlignment="1">
      <alignment horizontal="right" vertical="center" wrapText="1"/>
    </xf>
    <xf numFmtId="167" fontId="44" fillId="24" borderId="39" xfId="56" applyNumberFormat="1" applyFont="1" applyFill="1" applyBorder="1" applyAlignment="1">
      <alignment horizontal="right" vertical="center" wrapText="1"/>
    </xf>
    <xf numFmtId="3" fontId="44" fillId="24" borderId="38" xfId="622" applyNumberFormat="1" applyFont="1" applyFill="1" applyBorder="1" applyAlignment="1">
      <alignment horizontal="right" vertical="center"/>
    </xf>
    <xf numFmtId="0" fontId="30" fillId="24" borderId="0" xfId="37" applyFont="1" applyFill="1" applyAlignment="1">
      <alignment horizontal="right"/>
    </xf>
    <xf numFmtId="0" fontId="40" fillId="24" borderId="11" xfId="56" applyFont="1" applyFill="1" applyBorder="1" applyAlignment="1">
      <alignment horizontal="center" vertical="center" wrapText="1"/>
    </xf>
    <xf numFmtId="167" fontId="44" fillId="24" borderId="12" xfId="0" applyNumberFormat="1" applyFont="1" applyFill="1" applyBorder="1" applyAlignment="1">
      <alignment horizontal="right" vertical="center"/>
    </xf>
    <xf numFmtId="4" fontId="44" fillId="24" borderId="12" xfId="622" applyNumberFormat="1" applyFont="1" applyFill="1" applyBorder="1" applyAlignment="1">
      <alignment horizontal="right" vertical="center"/>
    </xf>
    <xf numFmtId="4" fontId="44" fillId="24" borderId="10" xfId="622" applyNumberFormat="1" applyFont="1" applyFill="1" applyBorder="1" applyAlignment="1">
      <alignment horizontal="right" vertical="center"/>
    </xf>
    <xf numFmtId="4" fontId="44" fillId="24" borderId="23" xfId="622" applyNumberFormat="1" applyFont="1" applyFill="1" applyBorder="1" applyAlignment="1">
      <alignment horizontal="right" vertical="center"/>
    </xf>
    <xf numFmtId="167" fontId="44" fillId="24" borderId="12" xfId="0" applyNumberFormat="1" applyFont="1" applyFill="1" applyBorder="1" applyAlignment="1">
      <alignment horizontal="right" vertical="center" wrapText="1"/>
    </xf>
    <xf numFmtId="4" fontId="44" fillId="24" borderId="12" xfId="622" applyNumberFormat="1" applyFont="1" applyFill="1" applyBorder="1" applyAlignment="1">
      <alignment horizontal="right" vertical="center" wrapText="1"/>
    </xf>
    <xf numFmtId="167" fontId="44" fillId="24" borderId="10" xfId="0" applyNumberFormat="1" applyFont="1" applyFill="1" applyBorder="1" applyAlignment="1">
      <alignment wrapText="1"/>
    </xf>
    <xf numFmtId="4" fontId="44" fillId="24" borderId="10" xfId="622" applyNumberFormat="1" applyFont="1" applyFill="1" applyBorder="1" applyAlignment="1">
      <alignment wrapText="1"/>
    </xf>
    <xf numFmtId="167" fontId="44" fillId="24" borderId="12" xfId="0" applyNumberFormat="1" applyFont="1" applyFill="1" applyBorder="1" applyAlignment="1"/>
    <xf numFmtId="4" fontId="44" fillId="24" borderId="12" xfId="0" applyNumberFormat="1" applyFont="1" applyFill="1" applyBorder="1" applyAlignment="1"/>
    <xf numFmtId="167" fontId="44" fillId="24" borderId="32" xfId="0" applyNumberFormat="1" applyFont="1" applyFill="1" applyBorder="1" applyAlignment="1">
      <alignment horizontal="right"/>
    </xf>
    <xf numFmtId="167" fontId="44" fillId="24" borderId="10" xfId="0" applyNumberFormat="1" applyFont="1" applyFill="1" applyBorder="1" applyAlignment="1">
      <alignment vertical="center"/>
    </xf>
    <xf numFmtId="167" fontId="44" fillId="24" borderId="10" xfId="0" applyNumberFormat="1" applyFont="1" applyFill="1" applyBorder="1" applyAlignment="1"/>
    <xf numFmtId="167" fontId="44" fillId="24" borderId="11" xfId="0" applyNumberFormat="1" applyFont="1" applyFill="1" applyBorder="1" applyAlignment="1"/>
    <xf numFmtId="167" fontId="44" fillId="24" borderId="23" xfId="0" applyNumberFormat="1" applyFont="1" applyFill="1" applyBorder="1" applyAlignment="1"/>
    <xf numFmtId="4" fontId="44" fillId="24" borderId="23" xfId="0" applyNumberFormat="1" applyFont="1" applyFill="1" applyBorder="1" applyAlignment="1"/>
    <xf numFmtId="0" fontId="9" fillId="24" borderId="32" xfId="0" applyFont="1" applyFill="1" applyBorder="1" applyAlignment="1">
      <alignment horizontal="center" vertical="center"/>
    </xf>
    <xf numFmtId="4" fontId="44" fillId="24" borderId="10" xfId="0" applyNumberFormat="1" applyFont="1" applyFill="1" applyBorder="1" applyAlignment="1">
      <alignment horizontal="center" vertical="center"/>
    </xf>
    <xf numFmtId="167" fontId="44" fillId="24" borderId="10" xfId="0" applyNumberFormat="1" applyFont="1" applyFill="1" applyBorder="1"/>
    <xf numFmtId="4" fontId="44" fillId="24" borderId="10" xfId="0" applyNumberFormat="1" applyFont="1" applyFill="1" applyBorder="1"/>
    <xf numFmtId="3" fontId="44" fillId="24" borderId="23" xfId="0" applyNumberFormat="1" applyFont="1" applyFill="1" applyBorder="1"/>
    <xf numFmtId="4" fontId="44" fillId="24" borderId="23" xfId="0" applyNumberFormat="1" applyFont="1" applyFill="1" applyBorder="1"/>
    <xf numFmtId="0" fontId="42" fillId="24" borderId="22" xfId="56" applyFont="1" applyFill="1" applyBorder="1" applyAlignment="1">
      <alignment horizontal="center" vertical="center"/>
    </xf>
    <xf numFmtId="4" fontId="44" fillId="24" borderId="17" xfId="56" applyNumberFormat="1" applyFont="1" applyFill="1" applyBorder="1" applyAlignment="1">
      <alignment horizontal="right" vertical="center" wrapText="1"/>
    </xf>
    <xf numFmtId="4" fontId="44" fillId="24" borderId="12" xfId="56" applyNumberFormat="1" applyFont="1" applyFill="1" applyBorder="1" applyAlignment="1">
      <alignment horizontal="right" vertical="center" wrapText="1"/>
    </xf>
    <xf numFmtId="4" fontId="44" fillId="24" borderId="10" xfId="0" applyNumberFormat="1" applyFont="1" applyFill="1" applyBorder="1" applyAlignment="1">
      <alignment horizontal="right" vertical="center" wrapText="1"/>
    </xf>
    <xf numFmtId="167" fontId="44" fillId="24" borderId="23" xfId="56" applyNumberFormat="1" applyFont="1" applyFill="1" applyBorder="1" applyAlignment="1">
      <alignment horizontal="right" vertical="center" wrapText="1"/>
    </xf>
    <xf numFmtId="4" fontId="44" fillId="24" borderId="23" xfId="56" applyNumberFormat="1" applyFont="1" applyFill="1" applyBorder="1" applyAlignment="1">
      <alignment horizontal="right" vertical="center" wrapText="1"/>
    </xf>
    <xf numFmtId="4" fontId="44" fillId="24" borderId="39" xfId="56" applyNumberFormat="1" applyFont="1" applyFill="1" applyBorder="1" applyAlignment="1">
      <alignment horizontal="right" vertical="center" wrapText="1"/>
    </xf>
    <xf numFmtId="167" fontId="9" fillId="24" borderId="0" xfId="56" applyNumberFormat="1" applyFont="1" applyFill="1" applyAlignment="1">
      <alignment vertical="center"/>
    </xf>
    <xf numFmtId="0" fontId="36" fillId="0" borderId="0" xfId="56" applyNumberFormat="1" applyFont="1" applyFill="1" applyAlignment="1">
      <alignment horizontal="left" vertical="top" wrapText="1"/>
    </xf>
    <xf numFmtId="0" fontId="44" fillId="24" borderId="37" xfId="56" applyFont="1" applyFill="1" applyBorder="1" applyAlignment="1">
      <alignment horizontal="center" vertical="center" wrapText="1"/>
    </xf>
    <xf numFmtId="0" fontId="44" fillId="24" borderId="32" xfId="56" applyFont="1" applyFill="1" applyBorder="1" applyAlignment="1">
      <alignment horizontal="center" vertical="center" wrapText="1"/>
    </xf>
    <xf numFmtId="0" fontId="9" fillId="0" borderId="35" xfId="56" applyFont="1" applyFill="1" applyBorder="1" applyAlignment="1">
      <alignment horizontal="left" vertical="center" wrapText="1"/>
    </xf>
    <xf numFmtId="0" fontId="9" fillId="0" borderId="19" xfId="56" applyFont="1" applyFill="1" applyBorder="1" applyAlignment="1">
      <alignment horizontal="left" vertical="center" wrapText="1"/>
    </xf>
    <xf numFmtId="49" fontId="36" fillId="0" borderId="0" xfId="56" applyNumberFormat="1" applyFont="1" applyFill="1" applyAlignment="1">
      <alignment horizontal="left" vertical="center"/>
    </xf>
    <xf numFmtId="49" fontId="43" fillId="0" borderId="16" xfId="56" applyNumberFormat="1" applyFont="1" applyFill="1" applyBorder="1" applyAlignment="1">
      <alignment horizontal="center" vertical="center" wrapText="1"/>
    </xf>
    <xf numFmtId="49" fontId="43" fillId="0" borderId="20" xfId="56" applyNumberFormat="1" applyFont="1" applyFill="1" applyBorder="1" applyAlignment="1">
      <alignment horizontal="center" vertical="center" wrapText="1"/>
    </xf>
    <xf numFmtId="0" fontId="43" fillId="0" borderId="17" xfId="56" applyFont="1" applyFill="1" applyBorder="1" applyAlignment="1">
      <alignment horizontal="center" vertical="center" wrapText="1"/>
    </xf>
    <xf numFmtId="0" fontId="43" fillId="0" borderId="10" xfId="56" applyFont="1" applyFill="1" applyBorder="1" applyAlignment="1">
      <alignment horizontal="center" vertical="center" wrapText="1"/>
    </xf>
    <xf numFmtId="0" fontId="43" fillId="0" borderId="18" xfId="56" applyFont="1" applyFill="1" applyBorder="1" applyAlignment="1">
      <alignment horizontal="center" vertical="center" wrapText="1"/>
    </xf>
    <xf numFmtId="0" fontId="43" fillId="0" borderId="21" xfId="56" applyFont="1" applyFill="1" applyBorder="1" applyAlignment="1">
      <alignment horizontal="center" vertical="center" wrapText="1"/>
    </xf>
    <xf numFmtId="0" fontId="43" fillId="24" borderId="35" xfId="56" applyFont="1" applyFill="1" applyBorder="1" applyAlignment="1">
      <alignment horizontal="center" vertical="center" wrapText="1"/>
    </xf>
    <xf numFmtId="0" fontId="43" fillId="24" borderId="19" xfId="56" applyFont="1" applyFill="1" applyBorder="1" applyAlignment="1">
      <alignment horizontal="center" vertical="center" wrapText="1"/>
    </xf>
    <xf numFmtId="0" fontId="43" fillId="24" borderId="36" xfId="56" applyFont="1" applyFill="1" applyBorder="1" applyAlignment="1">
      <alignment horizontal="center" vertical="center" wrapText="1"/>
    </xf>
    <xf numFmtId="49" fontId="41" fillId="0" borderId="24" xfId="56" applyNumberFormat="1" applyFont="1" applyFill="1" applyBorder="1" applyAlignment="1">
      <alignment horizontal="center" vertical="center"/>
    </xf>
    <xf numFmtId="49" fontId="41" fillId="0" borderId="25" xfId="56" applyNumberFormat="1" applyFont="1" applyFill="1" applyBorder="1" applyAlignment="1">
      <alignment horizontal="center" vertical="center"/>
    </xf>
    <xf numFmtId="49" fontId="41" fillId="0" borderId="26" xfId="56" applyNumberFormat="1" applyFont="1" applyFill="1" applyBorder="1" applyAlignment="1">
      <alignment horizontal="center" vertical="center"/>
    </xf>
    <xf numFmtId="49" fontId="41" fillId="0" borderId="46" xfId="56" applyNumberFormat="1" applyFont="1" applyFill="1" applyBorder="1" applyAlignment="1">
      <alignment horizontal="center" vertical="center"/>
    </xf>
    <xf numFmtId="49" fontId="41" fillId="0" borderId="47" xfId="56" applyNumberFormat="1" applyFont="1" applyFill="1" applyBorder="1" applyAlignment="1">
      <alignment horizontal="center" vertical="center"/>
    </xf>
    <xf numFmtId="0" fontId="39" fillId="0" borderId="33" xfId="56" applyFont="1" applyFill="1" applyBorder="1" applyAlignment="1">
      <alignment horizontal="center" vertical="center" wrapText="1"/>
    </xf>
    <xf numFmtId="0" fontId="39" fillId="0" borderId="0" xfId="56" applyFont="1" applyFill="1" applyBorder="1" applyAlignment="1">
      <alignment horizontal="center" vertical="center" wrapText="1"/>
    </xf>
    <xf numFmtId="0" fontId="39" fillId="0" borderId="34" xfId="56" applyFont="1" applyFill="1" applyBorder="1" applyAlignment="1">
      <alignment horizontal="center" vertical="center" wrapText="1"/>
    </xf>
    <xf numFmtId="49" fontId="36" fillId="0" borderId="0" xfId="56" applyNumberFormat="1" applyFont="1" applyFill="1" applyAlignment="1">
      <alignment horizontal="left" vertical="center" wrapText="1"/>
    </xf>
    <xf numFmtId="0" fontId="45" fillId="24" borderId="0" xfId="56" applyFont="1" applyFill="1" applyAlignment="1">
      <alignment horizontal="center" vertical="center" wrapText="1"/>
    </xf>
    <xf numFmtId="0" fontId="45" fillId="24" borderId="0" xfId="56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left" vertical="center"/>
    </xf>
    <xf numFmtId="0" fontId="31" fillId="24" borderId="0" xfId="0" applyFont="1" applyFill="1" applyAlignment="1">
      <alignment horizontal="center" vertical="center"/>
    </xf>
    <xf numFmtId="0" fontId="39" fillId="24" borderId="0" xfId="56" applyFont="1" applyFill="1" applyAlignment="1">
      <alignment horizontal="center" vertical="center" wrapText="1"/>
    </xf>
  </cellXfs>
  <cellStyles count="62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Обычный_Формат МЭ  - (кор  08 09 2010) 2" xfId="621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2" builtinId="3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tabSelected="1" view="pageBreakPreview" zoomScale="90" zoomScaleNormal="70" zoomScaleSheetLayoutView="90" workbookViewId="0">
      <selection activeCell="L15" sqref="L15"/>
    </sheetView>
  </sheetViews>
  <sheetFormatPr defaultColWidth="9" defaultRowHeight="15.75" x14ac:dyDescent="0.25"/>
  <cols>
    <col min="1" max="1" width="9.75" style="1" customWidth="1"/>
    <col min="2" max="2" width="80.75" style="2" customWidth="1"/>
    <col min="3" max="4" width="11.75" style="3" customWidth="1"/>
    <col min="5" max="5" width="11.75" style="4" customWidth="1"/>
    <col min="6" max="6" width="11.375" style="4" customWidth="1"/>
    <col min="7" max="7" width="9.5" style="5" customWidth="1"/>
    <col min="8" max="8" width="16.75" style="5" customWidth="1"/>
    <col min="9" max="9" width="10.875" style="5" bestFit="1" customWidth="1"/>
    <col min="10" max="16384" width="9" style="5"/>
  </cols>
  <sheetData>
    <row r="1" spans="1:8" ht="18.75" x14ac:dyDescent="0.25">
      <c r="H1" s="6" t="s">
        <v>688</v>
      </c>
    </row>
    <row r="2" spans="1:8" ht="18.75" x14ac:dyDescent="0.25">
      <c r="H2" s="6" t="s">
        <v>0</v>
      </c>
    </row>
    <row r="3" spans="1:8" ht="18.75" x14ac:dyDescent="0.3">
      <c r="H3" s="117" t="s">
        <v>689</v>
      </c>
    </row>
    <row r="4" spans="1:8" ht="18.75" x14ac:dyDescent="0.25">
      <c r="H4" s="6"/>
    </row>
    <row r="5" spans="1:8" ht="18.75" x14ac:dyDescent="0.25">
      <c r="H5" s="6"/>
    </row>
    <row r="6" spans="1:8" x14ac:dyDescent="0.25">
      <c r="A6" s="173" t="s">
        <v>697</v>
      </c>
      <c r="B6" s="173"/>
      <c r="C6" s="173"/>
      <c r="D6" s="173"/>
      <c r="E6" s="173"/>
      <c r="F6" s="173"/>
      <c r="G6" s="173"/>
      <c r="H6" s="173"/>
    </row>
    <row r="7" spans="1:8" ht="41.25" customHeight="1" x14ac:dyDescent="0.25">
      <c r="A7" s="174"/>
      <c r="B7" s="174"/>
      <c r="C7" s="174"/>
      <c r="D7" s="174"/>
      <c r="E7" s="174"/>
      <c r="F7" s="174"/>
      <c r="G7" s="174"/>
      <c r="H7" s="174"/>
    </row>
    <row r="9" spans="1:8" ht="18.75" x14ac:dyDescent="0.25">
      <c r="A9" s="175" t="s">
        <v>693</v>
      </c>
      <c r="B9" s="175"/>
    </row>
    <row r="10" spans="1:8" x14ac:dyDescent="0.25">
      <c r="B10" s="7" t="s">
        <v>31</v>
      </c>
    </row>
    <row r="11" spans="1:8" ht="18.75" x14ac:dyDescent="0.25">
      <c r="B11" s="8" t="s">
        <v>692</v>
      </c>
    </row>
    <row r="12" spans="1:8" ht="18.75" x14ac:dyDescent="0.25">
      <c r="A12" s="176" t="s">
        <v>694</v>
      </c>
      <c r="B12" s="176"/>
    </row>
    <row r="13" spans="1:8" ht="18.75" x14ac:dyDescent="0.25">
      <c r="B13" s="8"/>
    </row>
    <row r="14" spans="1:8" ht="21" thickBot="1" x14ac:dyDescent="0.3">
      <c r="A14" s="177" t="s">
        <v>104</v>
      </c>
      <c r="B14" s="177"/>
      <c r="C14" s="177"/>
      <c r="D14" s="177"/>
      <c r="E14" s="177"/>
      <c r="F14" s="177"/>
      <c r="G14" s="177"/>
      <c r="H14" s="177"/>
    </row>
    <row r="15" spans="1:8" s="56" customFormat="1" ht="66" customHeight="1" x14ac:dyDescent="0.25">
      <c r="A15" s="155" t="s">
        <v>32</v>
      </c>
      <c r="B15" s="157" t="s">
        <v>33</v>
      </c>
      <c r="C15" s="159" t="s">
        <v>105</v>
      </c>
      <c r="D15" s="161" t="s">
        <v>695</v>
      </c>
      <c r="E15" s="162"/>
      <c r="F15" s="163" t="s">
        <v>687</v>
      </c>
      <c r="G15" s="162"/>
      <c r="H15" s="150" t="s">
        <v>2</v>
      </c>
    </row>
    <row r="16" spans="1:8" s="56" customFormat="1" ht="48" customHeight="1" x14ac:dyDescent="0.25">
      <c r="A16" s="156"/>
      <c r="B16" s="158"/>
      <c r="C16" s="160"/>
      <c r="D16" s="86" t="s">
        <v>685</v>
      </c>
      <c r="E16" s="107" t="s">
        <v>4</v>
      </c>
      <c r="F16" s="107" t="s">
        <v>686</v>
      </c>
      <c r="G16" s="86" t="s">
        <v>684</v>
      </c>
      <c r="H16" s="151"/>
    </row>
    <row r="17" spans="1:9" s="13" customFormat="1" ht="16.5" thickBot="1" x14ac:dyDescent="0.3">
      <c r="A17" s="9">
        <v>1</v>
      </c>
      <c r="B17" s="10">
        <v>2</v>
      </c>
      <c r="C17" s="11">
        <v>3</v>
      </c>
      <c r="D17" s="87">
        <v>4</v>
      </c>
      <c r="E17" s="108">
        <v>5</v>
      </c>
      <c r="F17" s="108" t="s">
        <v>683</v>
      </c>
      <c r="G17" s="118">
        <v>7</v>
      </c>
      <c r="H17" s="118">
        <v>8</v>
      </c>
      <c r="I17" s="5"/>
    </row>
    <row r="18" spans="1:9" s="13" customFormat="1" ht="19.5" thickBot="1" x14ac:dyDescent="0.3">
      <c r="A18" s="164" t="s">
        <v>106</v>
      </c>
      <c r="B18" s="165"/>
      <c r="C18" s="165"/>
      <c r="D18" s="165"/>
      <c r="E18" s="165"/>
      <c r="F18" s="165"/>
      <c r="G18" s="165"/>
      <c r="H18" s="166"/>
      <c r="I18" s="5"/>
    </row>
    <row r="19" spans="1:9" s="13" customFormat="1" x14ac:dyDescent="0.25">
      <c r="A19" s="33" t="s">
        <v>34</v>
      </c>
      <c r="B19" s="37" t="s">
        <v>107</v>
      </c>
      <c r="C19" s="34" t="s">
        <v>690</v>
      </c>
      <c r="D19" s="88">
        <f>D25+D27+D33</f>
        <v>1768.8911600000001</v>
      </c>
      <c r="E19" s="88">
        <f>E25+E27+E33</f>
        <v>878.94762500000002</v>
      </c>
      <c r="F19" s="119">
        <f>E19-D19</f>
        <v>-889.94353500000011</v>
      </c>
      <c r="G19" s="120">
        <f>F19/D19*100</f>
        <v>-50.310813639884998</v>
      </c>
      <c r="H19" s="70" t="s">
        <v>696</v>
      </c>
      <c r="I19" s="5"/>
    </row>
    <row r="20" spans="1:9" s="13" customFormat="1" x14ac:dyDescent="0.25">
      <c r="A20" s="17" t="s">
        <v>35</v>
      </c>
      <c r="B20" s="18" t="s">
        <v>108</v>
      </c>
      <c r="C20" s="19" t="s">
        <v>690</v>
      </c>
      <c r="D20" s="75" t="s">
        <v>696</v>
      </c>
      <c r="E20" s="75" t="s">
        <v>696</v>
      </c>
      <c r="F20" s="75" t="s">
        <v>696</v>
      </c>
      <c r="G20" s="62" t="s">
        <v>696</v>
      </c>
      <c r="H20" s="71" t="s">
        <v>696</v>
      </c>
      <c r="I20" s="5"/>
    </row>
    <row r="21" spans="1:9" s="13" customFormat="1" ht="31.5" x14ac:dyDescent="0.25">
      <c r="A21" s="17" t="s">
        <v>37</v>
      </c>
      <c r="B21" s="20" t="s">
        <v>109</v>
      </c>
      <c r="C21" s="19" t="s">
        <v>690</v>
      </c>
      <c r="D21" s="75" t="s">
        <v>696</v>
      </c>
      <c r="E21" s="75" t="s">
        <v>696</v>
      </c>
      <c r="F21" s="75" t="s">
        <v>696</v>
      </c>
      <c r="G21" s="62" t="s">
        <v>696</v>
      </c>
      <c r="H21" s="71" t="s">
        <v>696</v>
      </c>
      <c r="I21" s="5"/>
    </row>
    <row r="22" spans="1:9" s="13" customFormat="1" ht="31.5" x14ac:dyDescent="0.25">
      <c r="A22" s="17" t="s">
        <v>50</v>
      </c>
      <c r="B22" s="20" t="s">
        <v>110</v>
      </c>
      <c r="C22" s="19" t="s">
        <v>690</v>
      </c>
      <c r="D22" s="75" t="s">
        <v>696</v>
      </c>
      <c r="E22" s="75" t="s">
        <v>696</v>
      </c>
      <c r="F22" s="75" t="s">
        <v>696</v>
      </c>
      <c r="G22" s="62" t="s">
        <v>696</v>
      </c>
      <c r="H22" s="71" t="s">
        <v>696</v>
      </c>
      <c r="I22" s="5"/>
    </row>
    <row r="23" spans="1:9" s="13" customFormat="1" ht="31.5" x14ac:dyDescent="0.25">
      <c r="A23" s="17" t="s">
        <v>51</v>
      </c>
      <c r="B23" s="20" t="s">
        <v>111</v>
      </c>
      <c r="C23" s="19" t="s">
        <v>690</v>
      </c>
      <c r="D23" s="75" t="s">
        <v>696</v>
      </c>
      <c r="E23" s="75" t="s">
        <v>696</v>
      </c>
      <c r="F23" s="75" t="s">
        <v>696</v>
      </c>
      <c r="G23" s="62" t="s">
        <v>696</v>
      </c>
      <c r="H23" s="71" t="s">
        <v>696</v>
      </c>
      <c r="I23" s="5"/>
    </row>
    <row r="24" spans="1:9" s="13" customFormat="1" x14ac:dyDescent="0.25">
      <c r="A24" s="17" t="s">
        <v>53</v>
      </c>
      <c r="B24" s="18" t="s">
        <v>112</v>
      </c>
      <c r="C24" s="19" t="s">
        <v>690</v>
      </c>
      <c r="D24" s="75" t="s">
        <v>696</v>
      </c>
      <c r="E24" s="75" t="s">
        <v>696</v>
      </c>
      <c r="F24" s="75" t="s">
        <v>696</v>
      </c>
      <c r="G24" s="62" t="s">
        <v>696</v>
      </c>
      <c r="H24" s="71" t="s">
        <v>696</v>
      </c>
      <c r="I24" s="5"/>
    </row>
    <row r="25" spans="1:9" s="13" customFormat="1" x14ac:dyDescent="0.25">
      <c r="A25" s="17" t="s">
        <v>76</v>
      </c>
      <c r="B25" s="18" t="s">
        <v>113</v>
      </c>
      <c r="C25" s="19" t="s">
        <v>690</v>
      </c>
      <c r="D25" s="89">
        <v>1528.74602</v>
      </c>
      <c r="E25" s="68">
        <v>772.36887000000002</v>
      </c>
      <c r="F25" s="68">
        <f t="shared" ref="F25:F77" si="0">E25-D25</f>
        <v>-756.37715000000003</v>
      </c>
      <c r="G25" s="121">
        <f t="shared" ref="G25:G77" si="1">F25/D25*100</f>
        <v>-49.476966095388434</v>
      </c>
      <c r="H25" s="71" t="s">
        <v>696</v>
      </c>
      <c r="I25" s="5"/>
    </row>
    <row r="26" spans="1:9" s="13" customFormat="1" ht="15.75" customHeight="1" x14ac:dyDescent="0.25">
      <c r="A26" s="17" t="s">
        <v>77</v>
      </c>
      <c r="B26" s="18" t="s">
        <v>114</v>
      </c>
      <c r="C26" s="19" t="s">
        <v>690</v>
      </c>
      <c r="D26" s="75" t="s">
        <v>696</v>
      </c>
      <c r="E26" s="75" t="s">
        <v>696</v>
      </c>
      <c r="F26" s="75" t="s">
        <v>696</v>
      </c>
      <c r="G26" s="62" t="s">
        <v>696</v>
      </c>
      <c r="H26" s="71" t="s">
        <v>696</v>
      </c>
      <c r="I26" s="5"/>
    </row>
    <row r="27" spans="1:9" s="13" customFormat="1" x14ac:dyDescent="0.25">
      <c r="A27" s="17" t="s">
        <v>115</v>
      </c>
      <c r="B27" s="18" t="s">
        <v>116</v>
      </c>
      <c r="C27" s="19" t="s">
        <v>690</v>
      </c>
      <c r="D27" s="89">
        <v>114.0014</v>
      </c>
      <c r="E27" s="68">
        <v>27.381792000000001</v>
      </c>
      <c r="F27" s="68">
        <f t="shared" si="0"/>
        <v>-86.619607999999999</v>
      </c>
      <c r="G27" s="121">
        <f t="shared" si="1"/>
        <v>-75.981179178501307</v>
      </c>
      <c r="H27" s="71" t="s">
        <v>696</v>
      </c>
      <c r="I27" s="5"/>
    </row>
    <row r="28" spans="1:9" s="13" customFormat="1" x14ac:dyDescent="0.25">
      <c r="A28" s="17" t="s">
        <v>117</v>
      </c>
      <c r="B28" s="18" t="s">
        <v>118</v>
      </c>
      <c r="C28" s="19" t="s">
        <v>690</v>
      </c>
      <c r="D28" s="75" t="s">
        <v>696</v>
      </c>
      <c r="E28" s="75" t="s">
        <v>696</v>
      </c>
      <c r="F28" s="75" t="s">
        <v>696</v>
      </c>
      <c r="G28" s="62" t="s">
        <v>696</v>
      </c>
      <c r="H28" s="71" t="s">
        <v>696</v>
      </c>
      <c r="I28" s="5"/>
    </row>
    <row r="29" spans="1:9" s="13" customFormat="1" x14ac:dyDescent="0.25">
      <c r="A29" s="17" t="s">
        <v>119</v>
      </c>
      <c r="B29" s="18" t="s">
        <v>120</v>
      </c>
      <c r="C29" s="19" t="s">
        <v>690</v>
      </c>
      <c r="D29" s="75" t="s">
        <v>696</v>
      </c>
      <c r="E29" s="75" t="s">
        <v>696</v>
      </c>
      <c r="F29" s="75" t="s">
        <v>696</v>
      </c>
      <c r="G29" s="62" t="s">
        <v>696</v>
      </c>
      <c r="H29" s="71" t="s">
        <v>696</v>
      </c>
      <c r="I29" s="5"/>
    </row>
    <row r="30" spans="1:9" s="13" customFormat="1" ht="31.5" x14ac:dyDescent="0.25">
      <c r="A30" s="17" t="s">
        <v>121</v>
      </c>
      <c r="B30" s="20" t="s">
        <v>122</v>
      </c>
      <c r="C30" s="19" t="s">
        <v>690</v>
      </c>
      <c r="D30" s="75" t="s">
        <v>696</v>
      </c>
      <c r="E30" s="75" t="s">
        <v>696</v>
      </c>
      <c r="F30" s="75" t="s">
        <v>696</v>
      </c>
      <c r="G30" s="62" t="s">
        <v>696</v>
      </c>
      <c r="H30" s="71" t="s">
        <v>696</v>
      </c>
      <c r="I30" s="5"/>
    </row>
    <row r="31" spans="1:9" s="13" customFormat="1" x14ac:dyDescent="0.25">
      <c r="A31" s="17" t="s">
        <v>123</v>
      </c>
      <c r="B31" s="21" t="s">
        <v>48</v>
      </c>
      <c r="C31" s="19" t="s">
        <v>690</v>
      </c>
      <c r="D31" s="75" t="s">
        <v>696</v>
      </c>
      <c r="E31" s="75" t="s">
        <v>696</v>
      </c>
      <c r="F31" s="75" t="s">
        <v>696</v>
      </c>
      <c r="G31" s="62" t="s">
        <v>696</v>
      </c>
      <c r="H31" s="71" t="s">
        <v>696</v>
      </c>
      <c r="I31" s="5"/>
    </row>
    <row r="32" spans="1:9" s="13" customFormat="1" x14ac:dyDescent="0.25">
      <c r="A32" s="17" t="s">
        <v>124</v>
      </c>
      <c r="B32" s="21" t="s">
        <v>49</v>
      </c>
      <c r="C32" s="19" t="s">
        <v>690</v>
      </c>
      <c r="D32" s="75" t="s">
        <v>696</v>
      </c>
      <c r="E32" s="75" t="s">
        <v>696</v>
      </c>
      <c r="F32" s="75" t="s">
        <v>696</v>
      </c>
      <c r="G32" s="62" t="s">
        <v>696</v>
      </c>
      <c r="H32" s="71" t="s">
        <v>696</v>
      </c>
      <c r="I32" s="5"/>
    </row>
    <row r="33" spans="1:12" s="13" customFormat="1" ht="16.5" thickBot="1" x14ac:dyDescent="0.3">
      <c r="A33" s="17" t="s">
        <v>125</v>
      </c>
      <c r="B33" s="18" t="s">
        <v>126</v>
      </c>
      <c r="C33" s="32" t="s">
        <v>690</v>
      </c>
      <c r="D33" s="90">
        <v>126.14373999999999</v>
      </c>
      <c r="E33" s="76">
        <v>79.196962999999997</v>
      </c>
      <c r="F33" s="113">
        <f t="shared" si="0"/>
        <v>-46.946776999999997</v>
      </c>
      <c r="G33" s="122">
        <f t="shared" si="1"/>
        <v>-37.216890033544267</v>
      </c>
      <c r="H33" s="72" t="s">
        <v>696</v>
      </c>
      <c r="I33" s="5"/>
    </row>
    <row r="34" spans="1:12" s="13" customFormat="1" ht="31.5" x14ac:dyDescent="0.25">
      <c r="A34" s="17" t="s">
        <v>81</v>
      </c>
      <c r="B34" s="15" t="s">
        <v>127</v>
      </c>
      <c r="C34" s="34" t="s">
        <v>690</v>
      </c>
      <c r="D34" s="91">
        <f>D40+D42+D48</f>
        <v>1518.8005500000002</v>
      </c>
      <c r="E34" s="91">
        <f>E40+E42+E48</f>
        <v>785.63059926999995</v>
      </c>
      <c r="F34" s="123">
        <f t="shared" si="0"/>
        <v>-733.16995073000021</v>
      </c>
      <c r="G34" s="124">
        <f t="shared" si="1"/>
        <v>-48.27295794237105</v>
      </c>
      <c r="H34" s="70" t="s">
        <v>696</v>
      </c>
      <c r="I34" s="85"/>
      <c r="J34" s="85"/>
      <c r="L34" s="148"/>
    </row>
    <row r="35" spans="1:12" s="13" customFormat="1" x14ac:dyDescent="0.25">
      <c r="A35" s="17" t="s">
        <v>83</v>
      </c>
      <c r="B35" s="18" t="s">
        <v>108</v>
      </c>
      <c r="C35" s="19" t="s">
        <v>690</v>
      </c>
      <c r="D35" s="75" t="s">
        <v>696</v>
      </c>
      <c r="E35" s="75" t="s">
        <v>696</v>
      </c>
      <c r="F35" s="75" t="s">
        <v>696</v>
      </c>
      <c r="G35" s="62" t="s">
        <v>696</v>
      </c>
      <c r="H35" s="70" t="s">
        <v>696</v>
      </c>
      <c r="I35" s="5"/>
    </row>
    <row r="36" spans="1:12" s="13" customFormat="1" ht="31.5" x14ac:dyDescent="0.25">
      <c r="A36" s="17" t="s">
        <v>128</v>
      </c>
      <c r="B36" s="22" t="s">
        <v>109</v>
      </c>
      <c r="C36" s="19" t="s">
        <v>690</v>
      </c>
      <c r="D36" s="75" t="s">
        <v>696</v>
      </c>
      <c r="E36" s="75" t="s">
        <v>696</v>
      </c>
      <c r="F36" s="75" t="s">
        <v>696</v>
      </c>
      <c r="G36" s="62" t="s">
        <v>696</v>
      </c>
      <c r="H36" s="70" t="s">
        <v>696</v>
      </c>
      <c r="I36" s="5"/>
    </row>
    <row r="37" spans="1:12" s="13" customFormat="1" ht="31.5" x14ac:dyDescent="0.25">
      <c r="A37" s="17" t="s">
        <v>129</v>
      </c>
      <c r="B37" s="22" t="s">
        <v>110</v>
      </c>
      <c r="C37" s="19" t="s">
        <v>690</v>
      </c>
      <c r="D37" s="75" t="s">
        <v>696</v>
      </c>
      <c r="E37" s="75" t="s">
        <v>696</v>
      </c>
      <c r="F37" s="75" t="s">
        <v>696</v>
      </c>
      <c r="G37" s="62" t="s">
        <v>696</v>
      </c>
      <c r="H37" s="70" t="s">
        <v>696</v>
      </c>
      <c r="I37" s="5"/>
    </row>
    <row r="38" spans="1:12" s="13" customFormat="1" ht="31.5" x14ac:dyDescent="0.25">
      <c r="A38" s="17" t="s">
        <v>130</v>
      </c>
      <c r="B38" s="22" t="s">
        <v>111</v>
      </c>
      <c r="C38" s="19" t="s">
        <v>690</v>
      </c>
      <c r="D38" s="75" t="s">
        <v>696</v>
      </c>
      <c r="E38" s="75" t="s">
        <v>696</v>
      </c>
      <c r="F38" s="75" t="s">
        <v>696</v>
      </c>
      <c r="G38" s="62" t="s">
        <v>696</v>
      </c>
      <c r="H38" s="70" t="s">
        <v>696</v>
      </c>
      <c r="I38" s="5"/>
    </row>
    <row r="39" spans="1:12" s="13" customFormat="1" x14ac:dyDescent="0.25">
      <c r="A39" s="17" t="s">
        <v>85</v>
      </c>
      <c r="B39" s="18" t="s">
        <v>112</v>
      </c>
      <c r="C39" s="19" t="s">
        <v>690</v>
      </c>
      <c r="D39" s="75" t="s">
        <v>696</v>
      </c>
      <c r="E39" s="75" t="s">
        <v>696</v>
      </c>
      <c r="F39" s="75" t="s">
        <v>696</v>
      </c>
      <c r="G39" s="62" t="s">
        <v>696</v>
      </c>
      <c r="H39" s="70" t="s">
        <v>696</v>
      </c>
      <c r="I39" s="5"/>
    </row>
    <row r="40" spans="1:12" s="13" customFormat="1" x14ac:dyDescent="0.25">
      <c r="A40" s="17" t="s">
        <v>87</v>
      </c>
      <c r="B40" s="18" t="s">
        <v>113</v>
      </c>
      <c r="C40" s="19" t="s">
        <v>690</v>
      </c>
      <c r="D40" s="75">
        <v>1490.0771500000001</v>
      </c>
      <c r="E40" s="75">
        <v>771.82899836000001</v>
      </c>
      <c r="F40" s="68">
        <f t="shared" si="0"/>
        <v>-718.24815164000006</v>
      </c>
      <c r="G40" s="121">
        <f t="shared" si="1"/>
        <v>-48.202078103137147</v>
      </c>
      <c r="H40" s="70" t="s">
        <v>696</v>
      </c>
      <c r="I40" s="5"/>
    </row>
    <row r="41" spans="1:12" s="13" customFormat="1" x14ac:dyDescent="0.25">
      <c r="A41" s="17" t="s">
        <v>88</v>
      </c>
      <c r="B41" s="18" t="s">
        <v>114</v>
      </c>
      <c r="C41" s="19" t="s">
        <v>690</v>
      </c>
      <c r="D41" s="75" t="s">
        <v>696</v>
      </c>
      <c r="E41" s="75" t="s">
        <v>696</v>
      </c>
      <c r="F41" s="75" t="s">
        <v>696</v>
      </c>
      <c r="G41" s="62" t="s">
        <v>696</v>
      </c>
      <c r="H41" s="70" t="s">
        <v>696</v>
      </c>
      <c r="I41" s="5"/>
    </row>
    <row r="42" spans="1:12" s="13" customFormat="1" x14ac:dyDescent="0.25">
      <c r="A42" s="17" t="s">
        <v>90</v>
      </c>
      <c r="B42" s="18" t="s">
        <v>116</v>
      </c>
      <c r="C42" s="19" t="s">
        <v>690</v>
      </c>
      <c r="D42" s="75">
        <v>13.830249999999999</v>
      </c>
      <c r="E42" s="75">
        <v>7.2670669800000001</v>
      </c>
      <c r="F42" s="68">
        <f t="shared" si="0"/>
        <v>-6.5631830199999994</v>
      </c>
      <c r="G42" s="121">
        <f t="shared" si="1"/>
        <v>-47.455273910449918</v>
      </c>
      <c r="H42" s="70" t="s">
        <v>696</v>
      </c>
      <c r="I42" s="5"/>
    </row>
    <row r="43" spans="1:12" s="13" customFormat="1" x14ac:dyDescent="0.25">
      <c r="A43" s="17" t="s">
        <v>100</v>
      </c>
      <c r="B43" s="18" t="s">
        <v>118</v>
      </c>
      <c r="C43" s="19" t="s">
        <v>690</v>
      </c>
      <c r="D43" s="75" t="s">
        <v>696</v>
      </c>
      <c r="E43" s="75" t="s">
        <v>696</v>
      </c>
      <c r="F43" s="75" t="s">
        <v>696</v>
      </c>
      <c r="G43" s="62" t="s">
        <v>696</v>
      </c>
      <c r="H43" s="70" t="s">
        <v>696</v>
      </c>
      <c r="I43" s="5"/>
    </row>
    <row r="44" spans="1:12" s="13" customFormat="1" ht="15.75" customHeight="1" x14ac:dyDescent="0.25">
      <c r="A44" s="17" t="s">
        <v>102</v>
      </c>
      <c r="B44" s="18" t="s">
        <v>120</v>
      </c>
      <c r="C44" s="19" t="s">
        <v>690</v>
      </c>
      <c r="D44" s="75" t="s">
        <v>696</v>
      </c>
      <c r="E44" s="75" t="s">
        <v>696</v>
      </c>
      <c r="F44" s="75" t="s">
        <v>696</v>
      </c>
      <c r="G44" s="62" t="s">
        <v>696</v>
      </c>
      <c r="H44" s="70" t="s">
        <v>696</v>
      </c>
      <c r="I44" s="5"/>
    </row>
    <row r="45" spans="1:12" s="13" customFormat="1" ht="31.5" x14ac:dyDescent="0.25">
      <c r="A45" s="17" t="s">
        <v>131</v>
      </c>
      <c r="B45" s="20" t="s">
        <v>122</v>
      </c>
      <c r="C45" s="19" t="s">
        <v>690</v>
      </c>
      <c r="D45" s="75" t="s">
        <v>696</v>
      </c>
      <c r="E45" s="75" t="s">
        <v>696</v>
      </c>
      <c r="F45" s="75" t="s">
        <v>696</v>
      </c>
      <c r="G45" s="62" t="s">
        <v>696</v>
      </c>
      <c r="H45" s="70" t="s">
        <v>696</v>
      </c>
      <c r="I45" s="5"/>
    </row>
    <row r="46" spans="1:12" s="13" customFormat="1" x14ac:dyDescent="0.25">
      <c r="A46" s="17" t="s">
        <v>132</v>
      </c>
      <c r="B46" s="22" t="s">
        <v>48</v>
      </c>
      <c r="C46" s="19" t="s">
        <v>690</v>
      </c>
      <c r="D46" s="75" t="s">
        <v>696</v>
      </c>
      <c r="E46" s="75" t="s">
        <v>696</v>
      </c>
      <c r="F46" s="75" t="s">
        <v>696</v>
      </c>
      <c r="G46" s="62" t="s">
        <v>696</v>
      </c>
      <c r="H46" s="70" t="s">
        <v>696</v>
      </c>
      <c r="I46" s="5"/>
    </row>
    <row r="47" spans="1:12" s="13" customFormat="1" x14ac:dyDescent="0.25">
      <c r="A47" s="17" t="s">
        <v>133</v>
      </c>
      <c r="B47" s="22" t="s">
        <v>49</v>
      </c>
      <c r="C47" s="19" t="s">
        <v>690</v>
      </c>
      <c r="D47" s="75" t="s">
        <v>696</v>
      </c>
      <c r="E47" s="75" t="s">
        <v>696</v>
      </c>
      <c r="F47" s="75" t="s">
        <v>696</v>
      </c>
      <c r="G47" s="62" t="s">
        <v>696</v>
      </c>
      <c r="H47" s="70" t="s">
        <v>696</v>
      </c>
      <c r="I47" s="5"/>
    </row>
    <row r="48" spans="1:12" s="13" customFormat="1" x14ac:dyDescent="0.25">
      <c r="A48" s="17" t="s">
        <v>134</v>
      </c>
      <c r="B48" s="18" t="s">
        <v>126</v>
      </c>
      <c r="C48" s="19" t="s">
        <v>690</v>
      </c>
      <c r="D48" s="75">
        <v>14.89315</v>
      </c>
      <c r="E48" s="75">
        <v>6.5345339300000003</v>
      </c>
      <c r="F48" s="68">
        <f t="shared" si="0"/>
        <v>-8.3586160700000001</v>
      </c>
      <c r="G48" s="121">
        <f t="shared" si="1"/>
        <v>-56.123896355035704</v>
      </c>
      <c r="H48" s="70" t="s">
        <v>696</v>
      </c>
      <c r="I48" s="85"/>
    </row>
    <row r="49" spans="1:9" s="13" customFormat="1" x14ac:dyDescent="0.25">
      <c r="A49" s="17" t="s">
        <v>135</v>
      </c>
      <c r="B49" s="23" t="s">
        <v>136</v>
      </c>
      <c r="C49" s="19" t="s">
        <v>690</v>
      </c>
      <c r="D49" s="75">
        <f>D50+D51+D56+D57</f>
        <v>816.36111000000005</v>
      </c>
      <c r="E49" s="75">
        <f>E50+E51+E56+E57</f>
        <v>417.54851000000002</v>
      </c>
      <c r="F49" s="68">
        <f t="shared" si="0"/>
        <v>-398.81260000000003</v>
      </c>
      <c r="G49" s="121">
        <f t="shared" si="1"/>
        <v>-48.852474121409337</v>
      </c>
      <c r="H49" s="70" t="s">
        <v>696</v>
      </c>
      <c r="I49" s="85"/>
    </row>
    <row r="50" spans="1:9" s="13" customFormat="1" x14ac:dyDescent="0.25">
      <c r="A50" s="17" t="s">
        <v>128</v>
      </c>
      <c r="B50" s="22" t="s">
        <v>137</v>
      </c>
      <c r="C50" s="19" t="s">
        <v>690</v>
      </c>
      <c r="D50" s="75">
        <v>14.526675467211501</v>
      </c>
      <c r="E50" s="75">
        <v>6.4117847799999996</v>
      </c>
      <c r="F50" s="68">
        <f t="shared" si="0"/>
        <v>-8.114890687211501</v>
      </c>
      <c r="G50" s="121">
        <f t="shared" si="1"/>
        <v>-55.861994752535161</v>
      </c>
      <c r="H50" s="70" t="s">
        <v>696</v>
      </c>
      <c r="I50" s="5"/>
    </row>
    <row r="51" spans="1:9" s="13" customFormat="1" x14ac:dyDescent="0.25">
      <c r="A51" s="17" t="s">
        <v>129</v>
      </c>
      <c r="B51" s="21" t="s">
        <v>138</v>
      </c>
      <c r="C51" s="19" t="s">
        <v>690</v>
      </c>
      <c r="D51" s="75">
        <f>D52</f>
        <v>752.05187999999998</v>
      </c>
      <c r="E51" s="75">
        <f>E52</f>
        <v>383.61499567999999</v>
      </c>
      <c r="F51" s="68">
        <f t="shared" si="0"/>
        <v>-368.43688431999999</v>
      </c>
      <c r="G51" s="121">
        <f t="shared" si="1"/>
        <v>-48.990886681913487</v>
      </c>
      <c r="H51" s="70" t="s">
        <v>696</v>
      </c>
      <c r="I51" s="5"/>
    </row>
    <row r="52" spans="1:9" s="13" customFormat="1" x14ac:dyDescent="0.25">
      <c r="A52" s="17" t="s">
        <v>139</v>
      </c>
      <c r="B52" s="24" t="s">
        <v>140</v>
      </c>
      <c r="C52" s="19" t="s">
        <v>690</v>
      </c>
      <c r="D52" s="75">
        <f>D53</f>
        <v>752.05187999999998</v>
      </c>
      <c r="E52" s="75">
        <f>E53</f>
        <v>383.61499567999999</v>
      </c>
      <c r="F52" s="68">
        <f t="shared" si="0"/>
        <v>-368.43688431999999</v>
      </c>
      <c r="G52" s="121">
        <f t="shared" si="1"/>
        <v>-48.990886681913487</v>
      </c>
      <c r="H52" s="70" t="s">
        <v>696</v>
      </c>
      <c r="I52" s="5"/>
    </row>
    <row r="53" spans="1:9" s="13" customFormat="1" ht="31.5" x14ac:dyDescent="0.25">
      <c r="A53" s="17" t="s">
        <v>141</v>
      </c>
      <c r="B53" s="25" t="s">
        <v>142</v>
      </c>
      <c r="C53" s="19" t="s">
        <v>690</v>
      </c>
      <c r="D53" s="75">
        <v>752.05187999999998</v>
      </c>
      <c r="E53" s="75">
        <v>383.61499567999999</v>
      </c>
      <c r="F53" s="125">
        <f t="shared" si="0"/>
        <v>-368.43688431999999</v>
      </c>
      <c r="G53" s="126">
        <f t="shared" si="1"/>
        <v>-48.990886681913487</v>
      </c>
      <c r="H53" s="70" t="s">
        <v>696</v>
      </c>
      <c r="I53" s="5"/>
    </row>
    <row r="54" spans="1:9" s="13" customFormat="1" x14ac:dyDescent="0.25">
      <c r="A54" s="17" t="s">
        <v>143</v>
      </c>
      <c r="B54" s="25" t="s">
        <v>144</v>
      </c>
      <c r="C54" s="19" t="s">
        <v>690</v>
      </c>
      <c r="D54" s="75" t="s">
        <v>696</v>
      </c>
      <c r="E54" s="75" t="s">
        <v>696</v>
      </c>
      <c r="F54" s="75" t="s">
        <v>696</v>
      </c>
      <c r="G54" s="62" t="s">
        <v>696</v>
      </c>
      <c r="H54" s="71" t="s">
        <v>696</v>
      </c>
      <c r="I54" s="5"/>
    </row>
    <row r="55" spans="1:9" s="13" customFormat="1" ht="15.75" customHeight="1" x14ac:dyDescent="0.25">
      <c r="A55" s="17" t="s">
        <v>145</v>
      </c>
      <c r="B55" s="24" t="s">
        <v>146</v>
      </c>
      <c r="C55" s="19" t="s">
        <v>690</v>
      </c>
      <c r="D55" s="75" t="s">
        <v>696</v>
      </c>
      <c r="E55" s="75" t="s">
        <v>696</v>
      </c>
      <c r="F55" s="75" t="s">
        <v>696</v>
      </c>
      <c r="G55" s="62" t="s">
        <v>696</v>
      </c>
      <c r="H55" s="71" t="s">
        <v>696</v>
      </c>
      <c r="I55" s="5"/>
    </row>
    <row r="56" spans="1:9" s="13" customFormat="1" x14ac:dyDescent="0.25">
      <c r="A56" s="17" t="s">
        <v>130</v>
      </c>
      <c r="B56" s="21" t="s">
        <v>147</v>
      </c>
      <c r="C56" s="19" t="s">
        <v>690</v>
      </c>
      <c r="D56" s="75">
        <v>2.8703252155043799</v>
      </c>
      <c r="E56" s="75">
        <v>1.1832342</v>
      </c>
      <c r="F56" s="68">
        <f t="shared" si="0"/>
        <v>-1.6870910155043799</v>
      </c>
      <c r="G56" s="121">
        <f t="shared" si="1"/>
        <v>-58.776998731411012</v>
      </c>
      <c r="H56" s="71" t="s">
        <v>696</v>
      </c>
      <c r="I56" s="5"/>
    </row>
    <row r="57" spans="1:9" s="13" customFormat="1" x14ac:dyDescent="0.25">
      <c r="A57" s="17" t="s">
        <v>148</v>
      </c>
      <c r="B57" s="21" t="s">
        <v>149</v>
      </c>
      <c r="C57" s="19" t="s">
        <v>690</v>
      </c>
      <c r="D57" s="75">
        <f>816.36111-D50-D51-D56</f>
        <v>46.912229317284215</v>
      </c>
      <c r="E57" s="75">
        <f>417.54851-E50-E51-E56</f>
        <v>26.338495340000023</v>
      </c>
      <c r="F57" s="68">
        <f t="shared" si="0"/>
        <v>-20.573733977284192</v>
      </c>
      <c r="G57" s="121">
        <f t="shared" si="1"/>
        <v>-43.855801092155858</v>
      </c>
      <c r="H57" s="71" t="s">
        <v>696</v>
      </c>
      <c r="I57" s="5"/>
    </row>
    <row r="58" spans="1:9" s="13" customFormat="1" x14ac:dyDescent="0.25">
      <c r="A58" s="17" t="s">
        <v>150</v>
      </c>
      <c r="B58" s="23" t="s">
        <v>151</v>
      </c>
      <c r="C58" s="19" t="s">
        <v>690</v>
      </c>
      <c r="D58" s="75">
        <f>D63</f>
        <v>2.1379748076199401</v>
      </c>
      <c r="E58" s="75">
        <f>E63</f>
        <v>1.7712708500000001</v>
      </c>
      <c r="F58" s="68">
        <f t="shared" si="0"/>
        <v>-0.36670395761994001</v>
      </c>
      <c r="G58" s="121">
        <f t="shared" si="1"/>
        <v>-17.151930710921999</v>
      </c>
      <c r="H58" s="71" t="s">
        <v>696</v>
      </c>
      <c r="I58" s="5"/>
    </row>
    <row r="59" spans="1:9" s="13" customFormat="1" ht="31.5" x14ac:dyDescent="0.25">
      <c r="A59" s="17" t="s">
        <v>152</v>
      </c>
      <c r="B59" s="22" t="s">
        <v>153</v>
      </c>
      <c r="C59" s="19" t="s">
        <v>690</v>
      </c>
      <c r="D59" s="75" t="s">
        <v>696</v>
      </c>
      <c r="E59" s="75" t="s">
        <v>696</v>
      </c>
      <c r="F59" s="75" t="s">
        <v>696</v>
      </c>
      <c r="G59" s="62" t="s">
        <v>696</v>
      </c>
      <c r="H59" s="71" t="s">
        <v>696</v>
      </c>
      <c r="I59" s="5"/>
    </row>
    <row r="60" spans="1:9" s="13" customFormat="1" ht="31.5" x14ac:dyDescent="0.25">
      <c r="A60" s="17" t="s">
        <v>154</v>
      </c>
      <c r="B60" s="22" t="s">
        <v>155</v>
      </c>
      <c r="C60" s="19" t="s">
        <v>690</v>
      </c>
      <c r="D60" s="75" t="s">
        <v>696</v>
      </c>
      <c r="E60" s="75" t="s">
        <v>696</v>
      </c>
      <c r="F60" s="75" t="s">
        <v>696</v>
      </c>
      <c r="G60" s="62" t="s">
        <v>696</v>
      </c>
      <c r="H60" s="71" t="s">
        <v>696</v>
      </c>
      <c r="I60" s="5"/>
    </row>
    <row r="61" spans="1:9" s="13" customFormat="1" x14ac:dyDescent="0.25">
      <c r="A61" s="17" t="s">
        <v>156</v>
      </c>
      <c r="B61" s="21" t="s">
        <v>157</v>
      </c>
      <c r="C61" s="19" t="s">
        <v>690</v>
      </c>
      <c r="D61" s="75" t="s">
        <v>696</v>
      </c>
      <c r="E61" s="75" t="s">
        <v>696</v>
      </c>
      <c r="F61" s="75" t="s">
        <v>696</v>
      </c>
      <c r="G61" s="62" t="s">
        <v>696</v>
      </c>
      <c r="H61" s="71" t="s">
        <v>696</v>
      </c>
      <c r="I61" s="5"/>
    </row>
    <row r="62" spans="1:9" s="13" customFormat="1" x14ac:dyDescent="0.25">
      <c r="A62" s="17" t="s">
        <v>158</v>
      </c>
      <c r="B62" s="21" t="s">
        <v>159</v>
      </c>
      <c r="C62" s="19" t="s">
        <v>690</v>
      </c>
      <c r="D62" s="75" t="s">
        <v>696</v>
      </c>
      <c r="E62" s="75" t="s">
        <v>696</v>
      </c>
      <c r="F62" s="75" t="s">
        <v>696</v>
      </c>
      <c r="G62" s="62" t="s">
        <v>696</v>
      </c>
      <c r="H62" s="71" t="s">
        <v>696</v>
      </c>
      <c r="I62" s="5"/>
    </row>
    <row r="63" spans="1:9" s="13" customFormat="1" x14ac:dyDescent="0.25">
      <c r="A63" s="17" t="s">
        <v>160</v>
      </c>
      <c r="B63" s="21" t="s">
        <v>161</v>
      </c>
      <c r="C63" s="19" t="s">
        <v>690</v>
      </c>
      <c r="D63" s="75">
        <v>2.1379748076199401</v>
      </c>
      <c r="E63" s="75">
        <v>1.7712708500000001</v>
      </c>
      <c r="F63" s="68">
        <f t="shared" si="0"/>
        <v>-0.36670395761994001</v>
      </c>
      <c r="G63" s="121">
        <f t="shared" si="1"/>
        <v>-17.151930710921999</v>
      </c>
      <c r="H63" s="71" t="s">
        <v>696</v>
      </c>
      <c r="I63" s="5"/>
    </row>
    <row r="64" spans="1:9" s="13" customFormat="1" x14ac:dyDescent="0.25">
      <c r="A64" s="17" t="s">
        <v>162</v>
      </c>
      <c r="B64" s="23" t="s">
        <v>163</v>
      </c>
      <c r="C64" s="19" t="s">
        <v>690</v>
      </c>
      <c r="D64" s="75">
        <v>418.55421999999999</v>
      </c>
      <c r="E64" s="75">
        <v>208.29957999999999</v>
      </c>
      <c r="F64" s="68">
        <f t="shared" si="0"/>
        <v>-210.25463999999999</v>
      </c>
      <c r="G64" s="121">
        <f t="shared" si="1"/>
        <v>-50.233549192264746</v>
      </c>
      <c r="H64" s="71" t="s">
        <v>696</v>
      </c>
      <c r="I64" s="5"/>
    </row>
    <row r="65" spans="1:9" s="13" customFormat="1" x14ac:dyDescent="0.25">
      <c r="A65" s="17" t="s">
        <v>164</v>
      </c>
      <c r="B65" s="23" t="s">
        <v>165</v>
      </c>
      <c r="C65" s="19" t="s">
        <v>690</v>
      </c>
      <c r="D65" s="75">
        <v>210.33996999999999</v>
      </c>
      <c r="E65" s="75">
        <v>125.15716234999999</v>
      </c>
      <c r="F65" s="68">
        <f t="shared" si="0"/>
        <v>-85.182807650000001</v>
      </c>
      <c r="G65" s="121">
        <f t="shared" si="1"/>
        <v>-40.497679851337814</v>
      </c>
      <c r="H65" s="71" t="s">
        <v>696</v>
      </c>
      <c r="I65" s="5"/>
    </row>
    <row r="66" spans="1:9" s="13" customFormat="1" x14ac:dyDescent="0.25">
      <c r="A66" s="17" t="s">
        <v>166</v>
      </c>
      <c r="B66" s="23" t="s">
        <v>167</v>
      </c>
      <c r="C66" s="19" t="s">
        <v>690</v>
      </c>
      <c r="D66" s="75">
        <f>D67+D68</f>
        <v>13.349402000000001</v>
      </c>
      <c r="E66" s="75">
        <f>E67+E68</f>
        <v>9.4477296200000005</v>
      </c>
      <c r="F66" s="68">
        <f t="shared" si="0"/>
        <v>-3.9016723800000008</v>
      </c>
      <c r="G66" s="121">
        <f t="shared" si="1"/>
        <v>-29.227319545849323</v>
      </c>
      <c r="H66" s="71" t="s">
        <v>696</v>
      </c>
      <c r="I66" s="5"/>
    </row>
    <row r="67" spans="1:9" s="13" customFormat="1" x14ac:dyDescent="0.25">
      <c r="A67" s="17" t="s">
        <v>92</v>
      </c>
      <c r="B67" s="21" t="s">
        <v>168</v>
      </c>
      <c r="C67" s="19" t="s">
        <v>690</v>
      </c>
      <c r="D67" s="75">
        <v>8.7758420000000008</v>
      </c>
      <c r="E67" s="75">
        <v>7.1146310000000001</v>
      </c>
      <c r="F67" s="68">
        <f t="shared" si="0"/>
        <v>-1.6612110000000007</v>
      </c>
      <c r="G67" s="121">
        <f t="shared" si="1"/>
        <v>-18.929363131195849</v>
      </c>
      <c r="H67" s="71" t="s">
        <v>696</v>
      </c>
      <c r="I67" s="5"/>
    </row>
    <row r="68" spans="1:9" s="13" customFormat="1" x14ac:dyDescent="0.25">
      <c r="A68" s="17" t="s">
        <v>96</v>
      </c>
      <c r="B68" s="21" t="s">
        <v>169</v>
      </c>
      <c r="C68" s="19" t="s">
        <v>690</v>
      </c>
      <c r="D68" s="75">
        <v>4.5735599999999996</v>
      </c>
      <c r="E68" s="75">
        <f>9.44772962-E67</f>
        <v>2.3330986200000003</v>
      </c>
      <c r="F68" s="68">
        <f t="shared" si="0"/>
        <v>-2.2404613799999993</v>
      </c>
      <c r="G68" s="121">
        <f t="shared" si="1"/>
        <v>-48.987252381077312</v>
      </c>
      <c r="H68" s="71" t="s">
        <v>696</v>
      </c>
      <c r="I68" s="5"/>
    </row>
    <row r="69" spans="1:9" s="13" customFormat="1" x14ac:dyDescent="0.25">
      <c r="A69" s="17" t="s">
        <v>170</v>
      </c>
      <c r="B69" s="23" t="s">
        <v>171</v>
      </c>
      <c r="C69" s="19" t="s">
        <v>690</v>
      </c>
      <c r="D69" s="75">
        <f>D71</f>
        <v>0.15410496467999998</v>
      </c>
      <c r="E69" s="75">
        <f>E71</f>
        <v>7.4592190000000003E-2</v>
      </c>
      <c r="F69" s="68">
        <f t="shared" si="0"/>
        <v>-7.9512774679999981E-2</v>
      </c>
      <c r="G69" s="121">
        <f t="shared" si="1"/>
        <v>-51.596504269092691</v>
      </c>
      <c r="H69" s="71" t="s">
        <v>696</v>
      </c>
      <c r="I69" s="5"/>
    </row>
    <row r="70" spans="1:9" s="13" customFormat="1" x14ac:dyDescent="0.25">
      <c r="A70" s="17" t="s">
        <v>172</v>
      </c>
      <c r="B70" s="21" t="s">
        <v>173</v>
      </c>
      <c r="C70" s="19" t="s">
        <v>690</v>
      </c>
      <c r="D70" s="75" t="s">
        <v>696</v>
      </c>
      <c r="E70" s="75" t="s">
        <v>696</v>
      </c>
      <c r="F70" s="75" t="s">
        <v>696</v>
      </c>
      <c r="G70" s="62" t="s">
        <v>696</v>
      </c>
      <c r="H70" s="71" t="s">
        <v>696</v>
      </c>
      <c r="I70" s="5"/>
    </row>
    <row r="71" spans="1:9" s="13" customFormat="1" x14ac:dyDescent="0.25">
      <c r="A71" s="17" t="s">
        <v>174</v>
      </c>
      <c r="B71" s="21" t="s">
        <v>175</v>
      </c>
      <c r="C71" s="19" t="s">
        <v>690</v>
      </c>
      <c r="D71" s="92">
        <f>154.10496468/1000</f>
        <v>0.15410496467999998</v>
      </c>
      <c r="E71" s="75">
        <f>74.59219/1000</f>
        <v>7.4592190000000003E-2</v>
      </c>
      <c r="F71" s="68">
        <f t="shared" si="0"/>
        <v>-7.9512774679999981E-2</v>
      </c>
      <c r="G71" s="121">
        <f t="shared" si="1"/>
        <v>-51.596504269092691</v>
      </c>
      <c r="H71" s="71" t="s">
        <v>696</v>
      </c>
      <c r="I71" s="5"/>
    </row>
    <row r="72" spans="1:9" s="13" customFormat="1" ht="16.5" thickBot="1" x14ac:dyDescent="0.3">
      <c r="A72" s="26" t="s">
        <v>176</v>
      </c>
      <c r="B72" s="27" t="s">
        <v>177</v>
      </c>
      <c r="C72" s="28" t="s">
        <v>690</v>
      </c>
      <c r="D72" s="76" t="s">
        <v>696</v>
      </c>
      <c r="E72" s="76" t="s">
        <v>696</v>
      </c>
      <c r="F72" s="76" t="s">
        <v>696</v>
      </c>
      <c r="G72" s="63" t="s">
        <v>696</v>
      </c>
      <c r="H72" s="72" t="s">
        <v>696</v>
      </c>
      <c r="I72" s="5"/>
    </row>
    <row r="73" spans="1:9" s="13" customFormat="1" x14ac:dyDescent="0.25">
      <c r="A73" s="14" t="s">
        <v>178</v>
      </c>
      <c r="B73" s="29" t="s">
        <v>179</v>
      </c>
      <c r="C73" s="16" t="s">
        <v>690</v>
      </c>
      <c r="D73" s="77">
        <f>D76</f>
        <v>57.903770000000002</v>
      </c>
      <c r="E73" s="77">
        <f>E76</f>
        <v>23.33175</v>
      </c>
      <c r="F73" s="119">
        <f t="shared" si="0"/>
        <v>-34.572020000000002</v>
      </c>
      <c r="G73" s="120">
        <f t="shared" si="1"/>
        <v>-59.705991509706536</v>
      </c>
      <c r="H73" s="73" t="s">
        <v>696</v>
      </c>
      <c r="I73" s="5"/>
    </row>
    <row r="74" spans="1:9" s="13" customFormat="1" x14ac:dyDescent="0.25">
      <c r="A74" s="17" t="s">
        <v>180</v>
      </c>
      <c r="B74" s="21" t="s">
        <v>181</v>
      </c>
      <c r="C74" s="19" t="s">
        <v>690</v>
      </c>
      <c r="D74" s="75" t="s">
        <v>696</v>
      </c>
      <c r="E74" s="75" t="s">
        <v>696</v>
      </c>
      <c r="F74" s="75" t="s">
        <v>696</v>
      </c>
      <c r="G74" s="62" t="s">
        <v>696</v>
      </c>
      <c r="H74" s="74" t="s">
        <v>696</v>
      </c>
      <c r="I74" s="5"/>
    </row>
    <row r="75" spans="1:9" s="13" customFormat="1" x14ac:dyDescent="0.25">
      <c r="A75" s="17" t="s">
        <v>182</v>
      </c>
      <c r="B75" s="21" t="s">
        <v>183</v>
      </c>
      <c r="C75" s="19" t="s">
        <v>690</v>
      </c>
      <c r="D75" s="75" t="s">
        <v>696</v>
      </c>
      <c r="E75" s="75" t="s">
        <v>696</v>
      </c>
      <c r="F75" s="75" t="s">
        <v>696</v>
      </c>
      <c r="G75" s="62" t="s">
        <v>696</v>
      </c>
      <c r="H75" s="74" t="s">
        <v>696</v>
      </c>
      <c r="I75" s="5"/>
    </row>
    <row r="76" spans="1:9" s="13" customFormat="1" ht="16.5" thickBot="1" x14ac:dyDescent="0.3">
      <c r="A76" s="30" t="s">
        <v>184</v>
      </c>
      <c r="B76" s="31" t="s">
        <v>185</v>
      </c>
      <c r="C76" s="32" t="s">
        <v>690</v>
      </c>
      <c r="D76" s="76">
        <v>57.903770000000002</v>
      </c>
      <c r="E76" s="76">
        <v>23.33175</v>
      </c>
      <c r="F76" s="113">
        <f t="shared" si="0"/>
        <v>-34.572020000000002</v>
      </c>
      <c r="G76" s="122">
        <f t="shared" si="1"/>
        <v>-59.705991509706536</v>
      </c>
      <c r="H76" s="72" t="s">
        <v>696</v>
      </c>
      <c r="I76" s="5"/>
    </row>
    <row r="77" spans="1:9" s="13" customFormat="1" x14ac:dyDescent="0.25">
      <c r="A77" s="33" t="s">
        <v>186</v>
      </c>
      <c r="B77" s="37" t="s">
        <v>187</v>
      </c>
      <c r="C77" s="34" t="s">
        <v>690</v>
      </c>
      <c r="D77" s="77">
        <f>D19-D34</f>
        <v>250.09060999999997</v>
      </c>
      <c r="E77" s="77">
        <f>E19-E34</f>
        <v>93.317025730000069</v>
      </c>
      <c r="F77" s="119">
        <f t="shared" si="0"/>
        <v>-156.7735842699999</v>
      </c>
      <c r="G77" s="120">
        <f t="shared" si="1"/>
        <v>-62.686713535546147</v>
      </c>
      <c r="H77" s="70" t="s">
        <v>696</v>
      </c>
      <c r="I77" s="5"/>
    </row>
    <row r="78" spans="1:9" s="13" customFormat="1" x14ac:dyDescent="0.25">
      <c r="A78" s="17" t="s">
        <v>188</v>
      </c>
      <c r="B78" s="18" t="s">
        <v>108</v>
      </c>
      <c r="C78" s="19" t="s">
        <v>690</v>
      </c>
      <c r="D78" s="75" t="s">
        <v>696</v>
      </c>
      <c r="E78" s="75" t="s">
        <v>696</v>
      </c>
      <c r="F78" s="75" t="s">
        <v>696</v>
      </c>
      <c r="G78" s="62" t="s">
        <v>696</v>
      </c>
      <c r="H78" s="70" t="s">
        <v>696</v>
      </c>
      <c r="I78" s="5"/>
    </row>
    <row r="79" spans="1:9" s="13" customFormat="1" ht="31.5" x14ac:dyDescent="0.25">
      <c r="A79" s="17" t="s">
        <v>189</v>
      </c>
      <c r="B79" s="22" t="s">
        <v>109</v>
      </c>
      <c r="C79" s="19" t="s">
        <v>690</v>
      </c>
      <c r="D79" s="75" t="s">
        <v>696</v>
      </c>
      <c r="E79" s="75" t="s">
        <v>696</v>
      </c>
      <c r="F79" s="75" t="s">
        <v>696</v>
      </c>
      <c r="G79" s="62" t="s">
        <v>696</v>
      </c>
      <c r="H79" s="70" t="s">
        <v>696</v>
      </c>
      <c r="I79" s="5"/>
    </row>
    <row r="80" spans="1:9" s="13" customFormat="1" ht="31.5" x14ac:dyDescent="0.25">
      <c r="A80" s="17" t="s">
        <v>190</v>
      </c>
      <c r="B80" s="22" t="s">
        <v>110</v>
      </c>
      <c r="C80" s="19" t="s">
        <v>690</v>
      </c>
      <c r="D80" s="75" t="s">
        <v>696</v>
      </c>
      <c r="E80" s="75" t="s">
        <v>696</v>
      </c>
      <c r="F80" s="75" t="s">
        <v>696</v>
      </c>
      <c r="G80" s="62" t="s">
        <v>696</v>
      </c>
      <c r="H80" s="70" t="s">
        <v>696</v>
      </c>
      <c r="I80" s="5"/>
    </row>
    <row r="81" spans="1:9" s="13" customFormat="1" ht="31.5" x14ac:dyDescent="0.25">
      <c r="A81" s="17" t="s">
        <v>191</v>
      </c>
      <c r="B81" s="22" t="s">
        <v>111</v>
      </c>
      <c r="C81" s="19" t="s">
        <v>690</v>
      </c>
      <c r="D81" s="75" t="s">
        <v>696</v>
      </c>
      <c r="E81" s="75" t="s">
        <v>696</v>
      </c>
      <c r="F81" s="75" t="s">
        <v>696</v>
      </c>
      <c r="G81" s="62" t="s">
        <v>696</v>
      </c>
      <c r="H81" s="70" t="s">
        <v>696</v>
      </c>
      <c r="I81" s="5"/>
    </row>
    <row r="82" spans="1:9" s="13" customFormat="1" x14ac:dyDescent="0.25">
      <c r="A82" s="17" t="s">
        <v>192</v>
      </c>
      <c r="B82" s="18" t="s">
        <v>112</v>
      </c>
      <c r="C82" s="19" t="s">
        <v>690</v>
      </c>
      <c r="D82" s="75" t="s">
        <v>696</v>
      </c>
      <c r="E82" s="75" t="s">
        <v>696</v>
      </c>
      <c r="F82" s="75" t="s">
        <v>696</v>
      </c>
      <c r="G82" s="62" t="s">
        <v>696</v>
      </c>
      <c r="H82" s="70" t="s">
        <v>696</v>
      </c>
      <c r="I82" s="5"/>
    </row>
    <row r="83" spans="1:9" s="13" customFormat="1" x14ac:dyDescent="0.25">
      <c r="A83" s="17" t="s">
        <v>193</v>
      </c>
      <c r="B83" s="18" t="s">
        <v>113</v>
      </c>
      <c r="C83" s="19" t="s">
        <v>690</v>
      </c>
      <c r="D83" s="75">
        <f>D25-D40</f>
        <v>38.66886999999997</v>
      </c>
      <c r="E83" s="75">
        <f>E25-E40</f>
        <v>0.53987164000000121</v>
      </c>
      <c r="F83" s="75" t="s">
        <v>696</v>
      </c>
      <c r="G83" s="62" t="s">
        <v>696</v>
      </c>
      <c r="H83" s="70" t="s">
        <v>696</v>
      </c>
      <c r="I83" s="5"/>
    </row>
    <row r="84" spans="1:9" s="13" customFormat="1" x14ac:dyDescent="0.25">
      <c r="A84" s="17" t="s">
        <v>194</v>
      </c>
      <c r="B84" s="18" t="s">
        <v>114</v>
      </c>
      <c r="C84" s="19" t="s">
        <v>690</v>
      </c>
      <c r="D84" s="75" t="s">
        <v>696</v>
      </c>
      <c r="E84" s="75" t="s">
        <v>696</v>
      </c>
      <c r="F84" s="75" t="s">
        <v>696</v>
      </c>
      <c r="G84" s="62" t="s">
        <v>696</v>
      </c>
      <c r="H84" s="70" t="s">
        <v>696</v>
      </c>
      <c r="I84" s="5"/>
    </row>
    <row r="85" spans="1:9" s="13" customFormat="1" x14ac:dyDescent="0.25">
      <c r="A85" s="17" t="s">
        <v>195</v>
      </c>
      <c r="B85" s="18" t="s">
        <v>116</v>
      </c>
      <c r="C85" s="19" t="s">
        <v>690</v>
      </c>
      <c r="D85" s="77">
        <f t="shared" ref="D85:E91" si="2">D27-D42</f>
        <v>100.17115000000001</v>
      </c>
      <c r="E85" s="77">
        <f t="shared" si="2"/>
        <v>20.114725020000002</v>
      </c>
      <c r="F85" s="68">
        <f t="shared" ref="F85:F135" si="3">E85-D85</f>
        <v>-80.056424980000003</v>
      </c>
      <c r="G85" s="121">
        <f t="shared" ref="G85:G135" si="4">F85/D85*100</f>
        <v>-79.919642511840976</v>
      </c>
      <c r="H85" s="70" t="s">
        <v>696</v>
      </c>
      <c r="I85" s="5"/>
    </row>
    <row r="86" spans="1:9" s="13" customFormat="1" x14ac:dyDescent="0.25">
      <c r="A86" s="17" t="s">
        <v>196</v>
      </c>
      <c r="B86" s="18" t="s">
        <v>118</v>
      </c>
      <c r="C86" s="19" t="s">
        <v>690</v>
      </c>
      <c r="D86" s="75" t="s">
        <v>696</v>
      </c>
      <c r="E86" s="75" t="s">
        <v>696</v>
      </c>
      <c r="F86" s="75" t="s">
        <v>696</v>
      </c>
      <c r="G86" s="62" t="s">
        <v>696</v>
      </c>
      <c r="H86" s="70" t="s">
        <v>696</v>
      </c>
      <c r="I86" s="5"/>
    </row>
    <row r="87" spans="1:9" s="13" customFormat="1" x14ac:dyDescent="0.25">
      <c r="A87" s="17" t="s">
        <v>197</v>
      </c>
      <c r="B87" s="18" t="s">
        <v>120</v>
      </c>
      <c r="C87" s="19" t="s">
        <v>690</v>
      </c>
      <c r="D87" s="75" t="s">
        <v>696</v>
      </c>
      <c r="E87" s="75" t="s">
        <v>696</v>
      </c>
      <c r="F87" s="75" t="s">
        <v>696</v>
      </c>
      <c r="G87" s="62" t="s">
        <v>696</v>
      </c>
      <c r="H87" s="70" t="s">
        <v>696</v>
      </c>
      <c r="I87" s="5"/>
    </row>
    <row r="88" spans="1:9" s="13" customFormat="1" ht="31.5" x14ac:dyDescent="0.25">
      <c r="A88" s="17" t="s">
        <v>198</v>
      </c>
      <c r="B88" s="20" t="s">
        <v>122</v>
      </c>
      <c r="C88" s="19" t="s">
        <v>690</v>
      </c>
      <c r="D88" s="75" t="s">
        <v>696</v>
      </c>
      <c r="E88" s="75" t="s">
        <v>696</v>
      </c>
      <c r="F88" s="75" t="s">
        <v>696</v>
      </c>
      <c r="G88" s="62" t="s">
        <v>696</v>
      </c>
      <c r="H88" s="70" t="s">
        <v>696</v>
      </c>
      <c r="I88" s="5"/>
    </row>
    <row r="89" spans="1:9" s="13" customFormat="1" x14ac:dyDescent="0.25">
      <c r="A89" s="17" t="s">
        <v>199</v>
      </c>
      <c r="B89" s="22" t="s">
        <v>48</v>
      </c>
      <c r="C89" s="19" t="s">
        <v>690</v>
      </c>
      <c r="D89" s="75" t="s">
        <v>696</v>
      </c>
      <c r="E89" s="75" t="s">
        <v>696</v>
      </c>
      <c r="F89" s="75" t="s">
        <v>696</v>
      </c>
      <c r="G89" s="62" t="s">
        <v>696</v>
      </c>
      <c r="H89" s="70" t="s">
        <v>696</v>
      </c>
      <c r="I89" s="5"/>
    </row>
    <row r="90" spans="1:9" s="13" customFormat="1" x14ac:dyDescent="0.25">
      <c r="A90" s="17" t="s">
        <v>200</v>
      </c>
      <c r="B90" s="21" t="s">
        <v>49</v>
      </c>
      <c r="C90" s="19" t="s">
        <v>690</v>
      </c>
      <c r="D90" s="75" t="s">
        <v>696</v>
      </c>
      <c r="E90" s="75" t="s">
        <v>696</v>
      </c>
      <c r="F90" s="75" t="s">
        <v>696</v>
      </c>
      <c r="G90" s="62" t="s">
        <v>696</v>
      </c>
      <c r="H90" s="70" t="s">
        <v>696</v>
      </c>
      <c r="I90" s="5"/>
    </row>
    <row r="91" spans="1:9" s="13" customFormat="1" x14ac:dyDescent="0.25">
      <c r="A91" s="17" t="s">
        <v>201</v>
      </c>
      <c r="B91" s="18" t="s">
        <v>126</v>
      </c>
      <c r="C91" s="19" t="s">
        <v>690</v>
      </c>
      <c r="D91" s="77">
        <f t="shared" si="2"/>
        <v>111.25058999999999</v>
      </c>
      <c r="E91" s="77">
        <f t="shared" si="2"/>
        <v>72.662429070000002</v>
      </c>
      <c r="F91" s="68">
        <f t="shared" si="3"/>
        <v>-38.588160929999987</v>
      </c>
      <c r="G91" s="121">
        <f t="shared" si="4"/>
        <v>-34.685803401132517</v>
      </c>
      <c r="H91" s="70" t="s">
        <v>696</v>
      </c>
      <c r="I91" s="5"/>
    </row>
    <row r="92" spans="1:9" s="13" customFormat="1" x14ac:dyDescent="0.25">
      <c r="A92" s="17" t="s">
        <v>202</v>
      </c>
      <c r="B92" s="35" t="s">
        <v>203</v>
      </c>
      <c r="C92" s="19" t="s">
        <v>690</v>
      </c>
      <c r="D92" s="75">
        <f>D93-D99</f>
        <v>-248.61080499999997</v>
      </c>
      <c r="E92" s="75">
        <f>E93-E99</f>
        <v>-35.626457019999997</v>
      </c>
      <c r="F92" s="68">
        <f t="shared" si="3"/>
        <v>212.98434797999997</v>
      </c>
      <c r="G92" s="121">
        <f t="shared" si="4"/>
        <v>-85.669787352967219</v>
      </c>
      <c r="H92" s="70" t="s">
        <v>696</v>
      </c>
      <c r="I92" s="5"/>
    </row>
    <row r="93" spans="1:9" s="13" customFormat="1" x14ac:dyDescent="0.25">
      <c r="A93" s="17" t="s">
        <v>5</v>
      </c>
      <c r="B93" s="20" t="s">
        <v>204</v>
      </c>
      <c r="C93" s="19" t="s">
        <v>690</v>
      </c>
      <c r="D93" s="75">
        <f>D95+D98</f>
        <v>26.620699999999999</v>
      </c>
      <c r="E93" s="75">
        <f>E95+E98</f>
        <v>13.997346610000001</v>
      </c>
      <c r="F93" s="68">
        <f t="shared" si="3"/>
        <v>-12.623353389999998</v>
      </c>
      <c r="G93" s="121">
        <f t="shared" si="4"/>
        <v>-47.419314255447823</v>
      </c>
      <c r="H93" s="70" t="s">
        <v>696</v>
      </c>
      <c r="I93" s="5"/>
    </row>
    <row r="94" spans="1:9" s="13" customFormat="1" x14ac:dyDescent="0.25">
      <c r="A94" s="17" t="s">
        <v>205</v>
      </c>
      <c r="B94" s="22" t="s">
        <v>206</v>
      </c>
      <c r="C94" s="19" t="s">
        <v>690</v>
      </c>
      <c r="D94" s="75" t="s">
        <v>696</v>
      </c>
      <c r="E94" s="75" t="s">
        <v>696</v>
      </c>
      <c r="F94" s="75" t="s">
        <v>696</v>
      </c>
      <c r="G94" s="62" t="s">
        <v>696</v>
      </c>
      <c r="H94" s="70" t="s">
        <v>696</v>
      </c>
      <c r="I94" s="5"/>
    </row>
    <row r="95" spans="1:9" s="13" customFormat="1" x14ac:dyDescent="0.25">
      <c r="A95" s="17" t="s">
        <v>207</v>
      </c>
      <c r="B95" s="22" t="s">
        <v>208</v>
      </c>
      <c r="C95" s="19" t="s">
        <v>690</v>
      </c>
      <c r="D95" s="75">
        <v>1.06514</v>
      </c>
      <c r="E95" s="75">
        <v>0.61271593000000002</v>
      </c>
      <c r="F95" s="68">
        <f t="shared" si="3"/>
        <v>-0.45242406999999996</v>
      </c>
      <c r="G95" s="121">
        <f t="shared" si="4"/>
        <v>-42.475549692998101</v>
      </c>
      <c r="H95" s="70" t="s">
        <v>696</v>
      </c>
      <c r="I95" s="5"/>
    </row>
    <row r="96" spans="1:9" s="13" customFormat="1" x14ac:dyDescent="0.25">
      <c r="A96" s="17" t="s">
        <v>209</v>
      </c>
      <c r="B96" s="22" t="s">
        <v>210</v>
      </c>
      <c r="C96" s="19" t="s">
        <v>690</v>
      </c>
      <c r="D96" s="75" t="s">
        <v>696</v>
      </c>
      <c r="E96" s="75" t="s">
        <v>696</v>
      </c>
      <c r="F96" s="75" t="s">
        <v>696</v>
      </c>
      <c r="G96" s="62" t="s">
        <v>696</v>
      </c>
      <c r="H96" s="70" t="s">
        <v>696</v>
      </c>
      <c r="I96" s="5"/>
    </row>
    <row r="97" spans="1:9" s="13" customFormat="1" x14ac:dyDescent="0.25">
      <c r="A97" s="17" t="s">
        <v>211</v>
      </c>
      <c r="B97" s="24" t="s">
        <v>212</v>
      </c>
      <c r="C97" s="19" t="s">
        <v>690</v>
      </c>
      <c r="D97" s="75" t="s">
        <v>696</v>
      </c>
      <c r="E97" s="75" t="s">
        <v>696</v>
      </c>
      <c r="F97" s="75" t="s">
        <v>696</v>
      </c>
      <c r="G97" s="62" t="s">
        <v>696</v>
      </c>
      <c r="H97" s="70" t="s">
        <v>696</v>
      </c>
      <c r="I97" s="5"/>
    </row>
    <row r="98" spans="1:9" s="13" customFormat="1" x14ac:dyDescent="0.25">
      <c r="A98" s="17" t="s">
        <v>213</v>
      </c>
      <c r="B98" s="21" t="s">
        <v>214</v>
      </c>
      <c r="C98" s="19" t="s">
        <v>690</v>
      </c>
      <c r="D98" s="75">
        <v>25.55556</v>
      </c>
      <c r="E98" s="75">
        <v>13.384630680000001</v>
      </c>
      <c r="F98" s="68">
        <f t="shared" si="3"/>
        <v>-12.170929319999999</v>
      </c>
      <c r="G98" s="121">
        <f t="shared" si="4"/>
        <v>-47.625367317327424</v>
      </c>
      <c r="H98" s="70" t="s">
        <v>696</v>
      </c>
      <c r="I98" s="5"/>
    </row>
    <row r="99" spans="1:9" s="13" customFormat="1" x14ac:dyDescent="0.25">
      <c r="A99" s="17" t="s">
        <v>6</v>
      </c>
      <c r="B99" s="23" t="s">
        <v>171</v>
      </c>
      <c r="C99" s="19" t="s">
        <v>690</v>
      </c>
      <c r="D99" s="75">
        <f>D100+D101+D102+D104</f>
        <v>275.23150499999997</v>
      </c>
      <c r="E99" s="75">
        <f>E100+E101+E102+E104</f>
        <v>49.623803629999998</v>
      </c>
      <c r="F99" s="68">
        <f t="shared" si="3"/>
        <v>-225.60770136999997</v>
      </c>
      <c r="G99" s="121">
        <f t="shared" si="4"/>
        <v>-81.970158674240437</v>
      </c>
      <c r="H99" s="70" t="s">
        <v>696</v>
      </c>
      <c r="I99" s="5"/>
    </row>
    <row r="100" spans="1:9" s="13" customFormat="1" x14ac:dyDescent="0.25">
      <c r="A100" s="17" t="s">
        <v>215</v>
      </c>
      <c r="B100" s="21" t="s">
        <v>216</v>
      </c>
      <c r="C100" s="19" t="s">
        <v>690</v>
      </c>
      <c r="D100" s="75">
        <v>32.104370000000003</v>
      </c>
      <c r="E100" s="75">
        <v>16.715885589999999</v>
      </c>
      <c r="F100" s="68">
        <f t="shared" si="3"/>
        <v>-15.388484410000004</v>
      </c>
      <c r="G100" s="121">
        <f t="shared" si="4"/>
        <v>-47.932678355002764</v>
      </c>
      <c r="H100" s="70" t="s">
        <v>696</v>
      </c>
      <c r="I100" s="5"/>
    </row>
    <row r="101" spans="1:9" s="13" customFormat="1" x14ac:dyDescent="0.25">
      <c r="A101" s="17" t="s">
        <v>217</v>
      </c>
      <c r="B101" s="21" t="s">
        <v>218</v>
      </c>
      <c r="C101" s="19" t="s">
        <v>690</v>
      </c>
      <c r="D101" s="75">
        <v>4.2465799999999998</v>
      </c>
      <c r="E101" s="75">
        <v>0</v>
      </c>
      <c r="F101" s="68">
        <f t="shared" si="3"/>
        <v>-4.2465799999999998</v>
      </c>
      <c r="G101" s="121">
        <f t="shared" si="4"/>
        <v>-100</v>
      </c>
      <c r="H101" s="70" t="s">
        <v>696</v>
      </c>
      <c r="I101" s="5"/>
    </row>
    <row r="102" spans="1:9" s="13" customFormat="1" x14ac:dyDescent="0.25">
      <c r="A102" s="17" t="s">
        <v>219</v>
      </c>
      <c r="B102" s="21" t="s">
        <v>220</v>
      </c>
      <c r="C102" s="19" t="s">
        <v>690</v>
      </c>
      <c r="D102" s="75">
        <f>D103</f>
        <v>17.927800000000001</v>
      </c>
      <c r="E102" s="75">
        <f>E103</f>
        <v>18.801458920000002</v>
      </c>
      <c r="F102" s="68">
        <f t="shared" si="3"/>
        <v>0.87365892000000045</v>
      </c>
      <c r="G102" s="121">
        <f t="shared" si="4"/>
        <v>4.8732076439942453</v>
      </c>
      <c r="H102" s="70" t="s">
        <v>696</v>
      </c>
      <c r="I102" s="5"/>
    </row>
    <row r="103" spans="1:9" s="13" customFormat="1" x14ac:dyDescent="0.25">
      <c r="A103" s="17" t="s">
        <v>221</v>
      </c>
      <c r="B103" s="24" t="s">
        <v>222</v>
      </c>
      <c r="C103" s="19" t="s">
        <v>690</v>
      </c>
      <c r="D103" s="75">
        <v>17.927800000000001</v>
      </c>
      <c r="E103" s="75">
        <v>18.801458920000002</v>
      </c>
      <c r="F103" s="68">
        <f t="shared" si="3"/>
        <v>0.87365892000000045</v>
      </c>
      <c r="G103" s="121">
        <f t="shared" si="4"/>
        <v>4.8732076439942453</v>
      </c>
      <c r="H103" s="70" t="s">
        <v>696</v>
      </c>
      <c r="I103" s="5"/>
    </row>
    <row r="104" spans="1:9" s="13" customFormat="1" x14ac:dyDescent="0.25">
      <c r="A104" s="17" t="s">
        <v>223</v>
      </c>
      <c r="B104" s="21" t="s">
        <v>224</v>
      </c>
      <c r="C104" s="19" t="s">
        <v>690</v>
      </c>
      <c r="D104" s="75">
        <v>220.952755</v>
      </c>
      <c r="E104" s="75">
        <v>14.10645912</v>
      </c>
      <c r="F104" s="68">
        <f t="shared" si="3"/>
        <v>-206.84629587999999</v>
      </c>
      <c r="G104" s="121">
        <f t="shared" si="4"/>
        <v>-93.615621982174417</v>
      </c>
      <c r="H104" s="70" t="s">
        <v>696</v>
      </c>
      <c r="I104" s="5"/>
    </row>
    <row r="105" spans="1:9" s="13" customFormat="1" x14ac:dyDescent="0.25">
      <c r="A105" s="17" t="s">
        <v>225</v>
      </c>
      <c r="B105" s="35" t="s">
        <v>226</v>
      </c>
      <c r="C105" s="19" t="s">
        <v>690</v>
      </c>
      <c r="D105" s="75">
        <f>D77+D92</f>
        <v>1.4798049999999989</v>
      </c>
      <c r="E105" s="75">
        <f>E77+E92</f>
        <v>57.690568710000072</v>
      </c>
      <c r="F105" s="68">
        <f t="shared" si="3"/>
        <v>56.210763710000073</v>
      </c>
      <c r="G105" s="121">
        <f t="shared" si="4"/>
        <v>3798.5250563418908</v>
      </c>
      <c r="H105" s="70" t="s">
        <v>696</v>
      </c>
      <c r="I105" s="5"/>
    </row>
    <row r="106" spans="1:9" s="13" customFormat="1" ht="31.5" x14ac:dyDescent="0.25">
      <c r="A106" s="17" t="s">
        <v>7</v>
      </c>
      <c r="B106" s="20" t="s">
        <v>227</v>
      </c>
      <c r="C106" s="19" t="s">
        <v>690</v>
      </c>
      <c r="D106" s="75" t="s">
        <v>696</v>
      </c>
      <c r="E106" s="75" t="s">
        <v>696</v>
      </c>
      <c r="F106" s="75" t="s">
        <v>696</v>
      </c>
      <c r="G106" s="62" t="s">
        <v>696</v>
      </c>
      <c r="H106" s="70" t="s">
        <v>696</v>
      </c>
      <c r="I106" s="5"/>
    </row>
    <row r="107" spans="1:9" s="13" customFormat="1" ht="31.5" x14ac:dyDescent="0.25">
      <c r="A107" s="17" t="s">
        <v>228</v>
      </c>
      <c r="B107" s="22" t="s">
        <v>109</v>
      </c>
      <c r="C107" s="19" t="s">
        <v>690</v>
      </c>
      <c r="D107" s="75" t="s">
        <v>696</v>
      </c>
      <c r="E107" s="75" t="s">
        <v>696</v>
      </c>
      <c r="F107" s="75" t="s">
        <v>696</v>
      </c>
      <c r="G107" s="62" t="s">
        <v>696</v>
      </c>
      <c r="H107" s="70" t="s">
        <v>696</v>
      </c>
      <c r="I107" s="5"/>
    </row>
    <row r="108" spans="1:9" s="13" customFormat="1" ht="31.5" x14ac:dyDescent="0.25">
      <c r="A108" s="17" t="s">
        <v>229</v>
      </c>
      <c r="B108" s="22" t="s">
        <v>110</v>
      </c>
      <c r="C108" s="19" t="s">
        <v>690</v>
      </c>
      <c r="D108" s="75" t="s">
        <v>696</v>
      </c>
      <c r="E108" s="75" t="s">
        <v>696</v>
      </c>
      <c r="F108" s="75" t="s">
        <v>696</v>
      </c>
      <c r="G108" s="62" t="s">
        <v>696</v>
      </c>
      <c r="H108" s="70" t="s">
        <v>696</v>
      </c>
      <c r="I108" s="5"/>
    </row>
    <row r="109" spans="1:9" s="13" customFormat="1" ht="31.5" x14ac:dyDescent="0.25">
      <c r="A109" s="17" t="s">
        <v>230</v>
      </c>
      <c r="B109" s="22" t="s">
        <v>111</v>
      </c>
      <c r="C109" s="19" t="s">
        <v>690</v>
      </c>
      <c r="D109" s="75" t="s">
        <v>696</v>
      </c>
      <c r="E109" s="75" t="s">
        <v>696</v>
      </c>
      <c r="F109" s="75" t="s">
        <v>696</v>
      </c>
      <c r="G109" s="62" t="s">
        <v>696</v>
      </c>
      <c r="H109" s="70" t="s">
        <v>696</v>
      </c>
      <c r="I109" s="5"/>
    </row>
    <row r="110" spans="1:9" s="13" customFormat="1" x14ac:dyDescent="0.25">
      <c r="A110" s="17" t="s">
        <v>8</v>
      </c>
      <c r="B110" s="18" t="s">
        <v>112</v>
      </c>
      <c r="C110" s="19" t="s">
        <v>690</v>
      </c>
      <c r="D110" s="75" t="s">
        <v>696</v>
      </c>
      <c r="E110" s="75" t="s">
        <v>696</v>
      </c>
      <c r="F110" s="75" t="s">
        <v>696</v>
      </c>
      <c r="G110" s="62" t="s">
        <v>696</v>
      </c>
      <c r="H110" s="70" t="s">
        <v>696</v>
      </c>
      <c r="I110" s="5"/>
    </row>
    <row r="111" spans="1:9" s="13" customFormat="1" x14ac:dyDescent="0.25">
      <c r="A111" s="17" t="s">
        <v>9</v>
      </c>
      <c r="B111" s="18" t="s">
        <v>113</v>
      </c>
      <c r="C111" s="19" t="s">
        <v>690</v>
      </c>
      <c r="D111" s="75" t="s">
        <v>696</v>
      </c>
      <c r="E111" s="75" t="s">
        <v>696</v>
      </c>
      <c r="F111" s="75" t="s">
        <v>696</v>
      </c>
      <c r="G111" s="62" t="s">
        <v>696</v>
      </c>
      <c r="H111" s="70" t="s">
        <v>696</v>
      </c>
      <c r="I111" s="5"/>
    </row>
    <row r="112" spans="1:9" s="13" customFormat="1" x14ac:dyDescent="0.25">
      <c r="A112" s="17" t="s">
        <v>10</v>
      </c>
      <c r="B112" s="18" t="s">
        <v>114</v>
      </c>
      <c r="C112" s="19" t="s">
        <v>690</v>
      </c>
      <c r="D112" s="75" t="s">
        <v>696</v>
      </c>
      <c r="E112" s="75" t="s">
        <v>696</v>
      </c>
      <c r="F112" s="75" t="s">
        <v>696</v>
      </c>
      <c r="G112" s="62" t="s">
        <v>696</v>
      </c>
      <c r="H112" s="70" t="s">
        <v>696</v>
      </c>
      <c r="I112" s="5"/>
    </row>
    <row r="113" spans="1:9" s="13" customFormat="1" x14ac:dyDescent="0.25">
      <c r="A113" s="17" t="s">
        <v>231</v>
      </c>
      <c r="B113" s="18" t="s">
        <v>116</v>
      </c>
      <c r="C113" s="19" t="s">
        <v>690</v>
      </c>
      <c r="D113" s="75" t="s">
        <v>696</v>
      </c>
      <c r="E113" s="75" t="s">
        <v>696</v>
      </c>
      <c r="F113" s="75" t="s">
        <v>696</v>
      </c>
      <c r="G113" s="62" t="s">
        <v>696</v>
      </c>
      <c r="H113" s="70" t="s">
        <v>696</v>
      </c>
      <c r="I113" s="5"/>
    </row>
    <row r="114" spans="1:9" s="13" customFormat="1" x14ac:dyDescent="0.25">
      <c r="A114" s="17" t="s">
        <v>232</v>
      </c>
      <c r="B114" s="18" t="s">
        <v>118</v>
      </c>
      <c r="C114" s="19" t="s">
        <v>690</v>
      </c>
      <c r="D114" s="75" t="s">
        <v>696</v>
      </c>
      <c r="E114" s="75" t="s">
        <v>696</v>
      </c>
      <c r="F114" s="75" t="s">
        <v>696</v>
      </c>
      <c r="G114" s="62" t="s">
        <v>696</v>
      </c>
      <c r="H114" s="70" t="s">
        <v>696</v>
      </c>
      <c r="I114" s="5"/>
    </row>
    <row r="115" spans="1:9" s="13" customFormat="1" x14ac:dyDescent="0.25">
      <c r="A115" s="17" t="s">
        <v>233</v>
      </c>
      <c r="B115" s="18" t="s">
        <v>120</v>
      </c>
      <c r="C115" s="19" t="s">
        <v>690</v>
      </c>
      <c r="D115" s="75" t="s">
        <v>696</v>
      </c>
      <c r="E115" s="75" t="s">
        <v>696</v>
      </c>
      <c r="F115" s="75" t="s">
        <v>696</v>
      </c>
      <c r="G115" s="62" t="s">
        <v>696</v>
      </c>
      <c r="H115" s="70" t="s">
        <v>696</v>
      </c>
      <c r="I115" s="5"/>
    </row>
    <row r="116" spans="1:9" s="13" customFormat="1" ht="31.5" x14ac:dyDescent="0.25">
      <c r="A116" s="17" t="s">
        <v>234</v>
      </c>
      <c r="B116" s="20" t="s">
        <v>122</v>
      </c>
      <c r="C116" s="19" t="s">
        <v>690</v>
      </c>
      <c r="D116" s="75" t="s">
        <v>696</v>
      </c>
      <c r="E116" s="75" t="s">
        <v>696</v>
      </c>
      <c r="F116" s="75" t="s">
        <v>696</v>
      </c>
      <c r="G116" s="62" t="s">
        <v>696</v>
      </c>
      <c r="H116" s="70" t="s">
        <v>696</v>
      </c>
      <c r="I116" s="5"/>
    </row>
    <row r="117" spans="1:9" s="13" customFormat="1" x14ac:dyDescent="0.25">
      <c r="A117" s="17" t="s">
        <v>235</v>
      </c>
      <c r="B117" s="21" t="s">
        <v>48</v>
      </c>
      <c r="C117" s="19" t="s">
        <v>690</v>
      </c>
      <c r="D117" s="75" t="s">
        <v>696</v>
      </c>
      <c r="E117" s="75" t="s">
        <v>696</v>
      </c>
      <c r="F117" s="75" t="s">
        <v>696</v>
      </c>
      <c r="G117" s="62" t="s">
        <v>696</v>
      </c>
      <c r="H117" s="70" t="s">
        <v>696</v>
      </c>
      <c r="I117" s="5"/>
    </row>
    <row r="118" spans="1:9" s="13" customFormat="1" x14ac:dyDescent="0.25">
      <c r="A118" s="17" t="s">
        <v>236</v>
      </c>
      <c r="B118" s="21" t="s">
        <v>49</v>
      </c>
      <c r="C118" s="19" t="s">
        <v>690</v>
      </c>
      <c r="D118" s="75" t="s">
        <v>696</v>
      </c>
      <c r="E118" s="75" t="s">
        <v>696</v>
      </c>
      <c r="F118" s="75" t="s">
        <v>696</v>
      </c>
      <c r="G118" s="62" t="s">
        <v>696</v>
      </c>
      <c r="H118" s="70" t="s">
        <v>696</v>
      </c>
      <c r="I118" s="5"/>
    </row>
    <row r="119" spans="1:9" s="13" customFormat="1" x14ac:dyDescent="0.25">
      <c r="A119" s="17" t="s">
        <v>237</v>
      </c>
      <c r="B119" s="18" t="s">
        <v>126</v>
      </c>
      <c r="C119" s="19" t="s">
        <v>690</v>
      </c>
      <c r="D119" s="75" t="s">
        <v>696</v>
      </c>
      <c r="E119" s="75" t="s">
        <v>696</v>
      </c>
      <c r="F119" s="75" t="s">
        <v>696</v>
      </c>
      <c r="G119" s="62" t="s">
        <v>696</v>
      </c>
      <c r="H119" s="70" t="s">
        <v>696</v>
      </c>
      <c r="I119" s="5"/>
    </row>
    <row r="120" spans="1:9" s="13" customFormat="1" x14ac:dyDescent="0.25">
      <c r="A120" s="17" t="s">
        <v>238</v>
      </c>
      <c r="B120" s="35" t="s">
        <v>239</v>
      </c>
      <c r="C120" s="19" t="s">
        <v>690</v>
      </c>
      <c r="D120" s="75">
        <v>0.36995</v>
      </c>
      <c r="E120" s="75">
        <v>10.24403124</v>
      </c>
      <c r="F120" s="68">
        <f t="shared" si="3"/>
        <v>9.8740812400000006</v>
      </c>
      <c r="G120" s="121">
        <f t="shared" si="4"/>
        <v>2669.0312853088258</v>
      </c>
      <c r="H120" s="70" t="s">
        <v>696</v>
      </c>
      <c r="I120" s="5"/>
    </row>
    <row r="121" spans="1:9" s="13" customFormat="1" x14ac:dyDescent="0.25">
      <c r="A121" s="17" t="s">
        <v>11</v>
      </c>
      <c r="B121" s="18" t="s">
        <v>108</v>
      </c>
      <c r="C121" s="19" t="s">
        <v>690</v>
      </c>
      <c r="D121" s="75" t="s">
        <v>696</v>
      </c>
      <c r="E121" s="75" t="s">
        <v>696</v>
      </c>
      <c r="F121" s="75" t="s">
        <v>696</v>
      </c>
      <c r="G121" s="62" t="s">
        <v>696</v>
      </c>
      <c r="H121" s="70" t="s">
        <v>696</v>
      </c>
      <c r="I121" s="5"/>
    </row>
    <row r="122" spans="1:9" s="13" customFormat="1" ht="31.5" x14ac:dyDescent="0.25">
      <c r="A122" s="17" t="s">
        <v>240</v>
      </c>
      <c r="B122" s="22" t="s">
        <v>109</v>
      </c>
      <c r="C122" s="19" t="s">
        <v>690</v>
      </c>
      <c r="D122" s="75" t="s">
        <v>696</v>
      </c>
      <c r="E122" s="75" t="s">
        <v>696</v>
      </c>
      <c r="F122" s="75" t="s">
        <v>696</v>
      </c>
      <c r="G122" s="62" t="s">
        <v>696</v>
      </c>
      <c r="H122" s="70" t="s">
        <v>696</v>
      </c>
      <c r="I122" s="5"/>
    </row>
    <row r="123" spans="1:9" s="13" customFormat="1" ht="31.5" x14ac:dyDescent="0.25">
      <c r="A123" s="17" t="s">
        <v>241</v>
      </c>
      <c r="B123" s="22" t="s">
        <v>110</v>
      </c>
      <c r="C123" s="19" t="s">
        <v>690</v>
      </c>
      <c r="D123" s="75" t="s">
        <v>696</v>
      </c>
      <c r="E123" s="75" t="s">
        <v>696</v>
      </c>
      <c r="F123" s="75" t="s">
        <v>696</v>
      </c>
      <c r="G123" s="62" t="s">
        <v>696</v>
      </c>
      <c r="H123" s="70" t="s">
        <v>696</v>
      </c>
      <c r="I123" s="5"/>
    </row>
    <row r="124" spans="1:9" s="13" customFormat="1" ht="31.5" x14ac:dyDescent="0.25">
      <c r="A124" s="17" t="s">
        <v>242</v>
      </c>
      <c r="B124" s="22" t="s">
        <v>111</v>
      </c>
      <c r="C124" s="19" t="s">
        <v>690</v>
      </c>
      <c r="D124" s="75" t="s">
        <v>696</v>
      </c>
      <c r="E124" s="75" t="s">
        <v>696</v>
      </c>
      <c r="F124" s="75" t="s">
        <v>696</v>
      </c>
      <c r="G124" s="62" t="s">
        <v>696</v>
      </c>
      <c r="H124" s="70" t="s">
        <v>696</v>
      </c>
      <c r="I124" s="5"/>
    </row>
    <row r="125" spans="1:9" s="13" customFormat="1" x14ac:dyDescent="0.25">
      <c r="A125" s="17" t="s">
        <v>12</v>
      </c>
      <c r="B125" s="23" t="s">
        <v>243</v>
      </c>
      <c r="C125" s="19" t="s">
        <v>690</v>
      </c>
      <c r="D125" s="75" t="s">
        <v>696</v>
      </c>
      <c r="E125" s="75" t="s">
        <v>696</v>
      </c>
      <c r="F125" s="75" t="s">
        <v>696</v>
      </c>
      <c r="G125" s="62" t="s">
        <v>696</v>
      </c>
      <c r="H125" s="70" t="s">
        <v>696</v>
      </c>
      <c r="I125" s="5"/>
    </row>
    <row r="126" spans="1:9" s="13" customFormat="1" x14ac:dyDescent="0.25">
      <c r="A126" s="17" t="s">
        <v>13</v>
      </c>
      <c r="B126" s="23" t="s">
        <v>244</v>
      </c>
      <c r="C126" s="19" t="s">
        <v>690</v>
      </c>
      <c r="D126" s="75" t="s">
        <v>696</v>
      </c>
      <c r="E126" s="75" t="s">
        <v>696</v>
      </c>
      <c r="F126" s="75" t="s">
        <v>696</v>
      </c>
      <c r="G126" s="62" t="s">
        <v>696</v>
      </c>
      <c r="H126" s="70" t="s">
        <v>696</v>
      </c>
      <c r="I126" s="5"/>
    </row>
    <row r="127" spans="1:9" s="13" customFormat="1" x14ac:dyDescent="0.25">
      <c r="A127" s="17" t="s">
        <v>14</v>
      </c>
      <c r="B127" s="23" t="s">
        <v>245</v>
      </c>
      <c r="C127" s="19" t="s">
        <v>690</v>
      </c>
      <c r="D127" s="75" t="s">
        <v>696</v>
      </c>
      <c r="E127" s="75" t="s">
        <v>696</v>
      </c>
      <c r="F127" s="75" t="s">
        <v>696</v>
      </c>
      <c r="G127" s="62" t="s">
        <v>696</v>
      </c>
      <c r="H127" s="70" t="s">
        <v>696</v>
      </c>
      <c r="I127" s="5"/>
    </row>
    <row r="128" spans="1:9" s="13" customFormat="1" x14ac:dyDescent="0.25">
      <c r="A128" s="17" t="s">
        <v>246</v>
      </c>
      <c r="B128" s="23" t="s">
        <v>247</v>
      </c>
      <c r="C128" s="19" t="s">
        <v>690</v>
      </c>
      <c r="D128" s="75" t="s">
        <v>696</v>
      </c>
      <c r="E128" s="75" t="s">
        <v>696</v>
      </c>
      <c r="F128" s="75" t="s">
        <v>696</v>
      </c>
      <c r="G128" s="62" t="s">
        <v>696</v>
      </c>
      <c r="H128" s="70" t="s">
        <v>696</v>
      </c>
      <c r="I128" s="5"/>
    </row>
    <row r="129" spans="1:9" s="13" customFormat="1" x14ac:dyDescent="0.25">
      <c r="A129" s="17" t="s">
        <v>248</v>
      </c>
      <c r="B129" s="23" t="s">
        <v>249</v>
      </c>
      <c r="C129" s="19" t="s">
        <v>690</v>
      </c>
      <c r="D129" s="75" t="s">
        <v>696</v>
      </c>
      <c r="E129" s="75" t="s">
        <v>696</v>
      </c>
      <c r="F129" s="75" t="s">
        <v>696</v>
      </c>
      <c r="G129" s="62" t="s">
        <v>696</v>
      </c>
      <c r="H129" s="70" t="s">
        <v>696</v>
      </c>
      <c r="I129" s="5"/>
    </row>
    <row r="130" spans="1:9" s="13" customFormat="1" x14ac:dyDescent="0.25">
      <c r="A130" s="17" t="s">
        <v>250</v>
      </c>
      <c r="B130" s="23" t="s">
        <v>251</v>
      </c>
      <c r="C130" s="19" t="s">
        <v>690</v>
      </c>
      <c r="D130" s="75" t="s">
        <v>696</v>
      </c>
      <c r="E130" s="75" t="s">
        <v>696</v>
      </c>
      <c r="F130" s="75" t="s">
        <v>696</v>
      </c>
      <c r="G130" s="62" t="s">
        <v>696</v>
      </c>
      <c r="H130" s="70" t="s">
        <v>696</v>
      </c>
      <c r="I130" s="5"/>
    </row>
    <row r="131" spans="1:9" s="13" customFormat="1" ht="31.5" x14ac:dyDescent="0.25">
      <c r="A131" s="17" t="s">
        <v>252</v>
      </c>
      <c r="B131" s="23" t="s">
        <v>122</v>
      </c>
      <c r="C131" s="19" t="s">
        <v>690</v>
      </c>
      <c r="D131" s="75" t="s">
        <v>696</v>
      </c>
      <c r="E131" s="75" t="s">
        <v>696</v>
      </c>
      <c r="F131" s="75" t="s">
        <v>696</v>
      </c>
      <c r="G131" s="62" t="s">
        <v>696</v>
      </c>
      <c r="H131" s="70" t="s">
        <v>696</v>
      </c>
      <c r="I131" s="5"/>
    </row>
    <row r="132" spans="1:9" s="13" customFormat="1" x14ac:dyDescent="0.25">
      <c r="A132" s="17" t="s">
        <v>253</v>
      </c>
      <c r="B132" s="21" t="s">
        <v>254</v>
      </c>
      <c r="C132" s="19" t="s">
        <v>690</v>
      </c>
      <c r="D132" s="75" t="s">
        <v>696</v>
      </c>
      <c r="E132" s="75" t="s">
        <v>696</v>
      </c>
      <c r="F132" s="75" t="s">
        <v>696</v>
      </c>
      <c r="G132" s="62" t="s">
        <v>696</v>
      </c>
      <c r="H132" s="70" t="s">
        <v>696</v>
      </c>
      <c r="I132" s="5"/>
    </row>
    <row r="133" spans="1:9" s="13" customFormat="1" x14ac:dyDescent="0.25">
      <c r="A133" s="17" t="s">
        <v>255</v>
      </c>
      <c r="B133" s="21" t="s">
        <v>49</v>
      </c>
      <c r="C133" s="19" t="s">
        <v>690</v>
      </c>
      <c r="D133" s="75" t="s">
        <v>696</v>
      </c>
      <c r="E133" s="75" t="s">
        <v>696</v>
      </c>
      <c r="F133" s="75" t="s">
        <v>696</v>
      </c>
      <c r="G133" s="62" t="s">
        <v>696</v>
      </c>
      <c r="H133" s="70" t="s">
        <v>696</v>
      </c>
      <c r="I133" s="5"/>
    </row>
    <row r="134" spans="1:9" s="13" customFormat="1" x14ac:dyDescent="0.25">
      <c r="A134" s="17" t="s">
        <v>256</v>
      </c>
      <c r="B134" s="23" t="s">
        <v>257</v>
      </c>
      <c r="C134" s="19" t="s">
        <v>690</v>
      </c>
      <c r="D134" s="75" t="s">
        <v>696</v>
      </c>
      <c r="E134" s="75" t="s">
        <v>696</v>
      </c>
      <c r="F134" s="75" t="s">
        <v>696</v>
      </c>
      <c r="G134" s="62" t="s">
        <v>696</v>
      </c>
      <c r="H134" s="70" t="s">
        <v>696</v>
      </c>
      <c r="I134" s="5"/>
    </row>
    <row r="135" spans="1:9" s="13" customFormat="1" x14ac:dyDescent="0.25">
      <c r="A135" s="17" t="s">
        <v>258</v>
      </c>
      <c r="B135" s="35" t="s">
        <v>259</v>
      </c>
      <c r="C135" s="19" t="s">
        <v>690</v>
      </c>
      <c r="D135" s="75">
        <v>1.10985</v>
      </c>
      <c r="E135" s="75">
        <v>42.841541239999998</v>
      </c>
      <c r="F135" s="68">
        <f t="shared" si="3"/>
        <v>41.731691239999996</v>
      </c>
      <c r="G135" s="121">
        <f t="shared" si="4"/>
        <v>3760.1199477406853</v>
      </c>
      <c r="H135" s="70" t="s">
        <v>696</v>
      </c>
      <c r="I135" s="5"/>
    </row>
    <row r="136" spans="1:9" s="13" customFormat="1" x14ac:dyDescent="0.25">
      <c r="A136" s="17" t="s">
        <v>15</v>
      </c>
      <c r="B136" s="18" t="s">
        <v>108</v>
      </c>
      <c r="C136" s="19" t="s">
        <v>690</v>
      </c>
      <c r="D136" s="75" t="s">
        <v>696</v>
      </c>
      <c r="E136" s="75" t="s">
        <v>696</v>
      </c>
      <c r="F136" s="75" t="s">
        <v>696</v>
      </c>
      <c r="G136" s="62" t="s">
        <v>696</v>
      </c>
      <c r="H136" s="70" t="s">
        <v>696</v>
      </c>
      <c r="I136" s="5"/>
    </row>
    <row r="137" spans="1:9" s="13" customFormat="1" ht="31.5" x14ac:dyDescent="0.25">
      <c r="A137" s="17" t="s">
        <v>260</v>
      </c>
      <c r="B137" s="22" t="s">
        <v>109</v>
      </c>
      <c r="C137" s="19" t="s">
        <v>690</v>
      </c>
      <c r="D137" s="75" t="s">
        <v>696</v>
      </c>
      <c r="E137" s="75" t="s">
        <v>696</v>
      </c>
      <c r="F137" s="75" t="s">
        <v>696</v>
      </c>
      <c r="G137" s="62" t="s">
        <v>696</v>
      </c>
      <c r="H137" s="70" t="s">
        <v>696</v>
      </c>
      <c r="I137" s="5"/>
    </row>
    <row r="138" spans="1:9" s="13" customFormat="1" ht="31.5" x14ac:dyDescent="0.25">
      <c r="A138" s="17" t="s">
        <v>261</v>
      </c>
      <c r="B138" s="22" t="s">
        <v>110</v>
      </c>
      <c r="C138" s="19" t="s">
        <v>690</v>
      </c>
      <c r="D138" s="75" t="s">
        <v>696</v>
      </c>
      <c r="E138" s="75" t="s">
        <v>696</v>
      </c>
      <c r="F138" s="75" t="s">
        <v>696</v>
      </c>
      <c r="G138" s="62" t="s">
        <v>696</v>
      </c>
      <c r="H138" s="70" t="s">
        <v>696</v>
      </c>
      <c r="I138" s="5"/>
    </row>
    <row r="139" spans="1:9" s="13" customFormat="1" ht="31.5" x14ac:dyDescent="0.25">
      <c r="A139" s="17" t="s">
        <v>262</v>
      </c>
      <c r="B139" s="22" t="s">
        <v>111</v>
      </c>
      <c r="C139" s="19" t="s">
        <v>690</v>
      </c>
      <c r="D139" s="75" t="s">
        <v>696</v>
      </c>
      <c r="E139" s="75" t="s">
        <v>696</v>
      </c>
      <c r="F139" s="75" t="s">
        <v>696</v>
      </c>
      <c r="G139" s="62" t="s">
        <v>696</v>
      </c>
      <c r="H139" s="70" t="s">
        <v>696</v>
      </c>
      <c r="I139" s="5"/>
    </row>
    <row r="140" spans="1:9" s="13" customFormat="1" x14ac:dyDescent="0.25">
      <c r="A140" s="17" t="s">
        <v>16</v>
      </c>
      <c r="B140" s="18" t="s">
        <v>112</v>
      </c>
      <c r="C140" s="19" t="s">
        <v>690</v>
      </c>
      <c r="D140" s="75" t="s">
        <v>696</v>
      </c>
      <c r="E140" s="75" t="s">
        <v>696</v>
      </c>
      <c r="F140" s="75" t="s">
        <v>696</v>
      </c>
      <c r="G140" s="62" t="s">
        <v>696</v>
      </c>
      <c r="H140" s="70" t="s">
        <v>696</v>
      </c>
      <c r="I140" s="5"/>
    </row>
    <row r="141" spans="1:9" s="13" customFormat="1" x14ac:dyDescent="0.25">
      <c r="A141" s="17" t="s">
        <v>17</v>
      </c>
      <c r="B141" s="18" t="s">
        <v>113</v>
      </c>
      <c r="C141" s="19" t="s">
        <v>690</v>
      </c>
      <c r="D141" s="75" t="s">
        <v>696</v>
      </c>
      <c r="E141" s="75" t="s">
        <v>696</v>
      </c>
      <c r="F141" s="75" t="s">
        <v>696</v>
      </c>
      <c r="G141" s="62" t="s">
        <v>696</v>
      </c>
      <c r="H141" s="70" t="s">
        <v>696</v>
      </c>
      <c r="I141" s="5"/>
    </row>
    <row r="142" spans="1:9" s="13" customFormat="1" x14ac:dyDescent="0.25">
      <c r="A142" s="17" t="s">
        <v>18</v>
      </c>
      <c r="B142" s="18" t="s">
        <v>114</v>
      </c>
      <c r="C142" s="19" t="s">
        <v>690</v>
      </c>
      <c r="D142" s="75" t="s">
        <v>696</v>
      </c>
      <c r="E142" s="75" t="s">
        <v>696</v>
      </c>
      <c r="F142" s="75" t="s">
        <v>696</v>
      </c>
      <c r="G142" s="62" t="s">
        <v>696</v>
      </c>
      <c r="H142" s="70" t="s">
        <v>696</v>
      </c>
      <c r="I142" s="5"/>
    </row>
    <row r="143" spans="1:9" s="13" customFormat="1" x14ac:dyDescent="0.25">
      <c r="A143" s="17" t="s">
        <v>263</v>
      </c>
      <c r="B143" s="20" t="s">
        <v>116</v>
      </c>
      <c r="C143" s="19" t="s">
        <v>690</v>
      </c>
      <c r="D143" s="75" t="s">
        <v>696</v>
      </c>
      <c r="E143" s="75" t="s">
        <v>696</v>
      </c>
      <c r="F143" s="75" t="s">
        <v>696</v>
      </c>
      <c r="G143" s="62" t="s">
        <v>696</v>
      </c>
      <c r="H143" s="70" t="s">
        <v>696</v>
      </c>
      <c r="I143" s="5"/>
    </row>
    <row r="144" spans="1:9" s="13" customFormat="1" x14ac:dyDescent="0.25">
      <c r="A144" s="17" t="s">
        <v>264</v>
      </c>
      <c r="B144" s="18" t="s">
        <v>118</v>
      </c>
      <c r="C144" s="19" t="s">
        <v>690</v>
      </c>
      <c r="D144" s="75" t="s">
        <v>696</v>
      </c>
      <c r="E144" s="75" t="s">
        <v>696</v>
      </c>
      <c r="F144" s="75" t="s">
        <v>696</v>
      </c>
      <c r="G144" s="62" t="s">
        <v>696</v>
      </c>
      <c r="H144" s="70" t="s">
        <v>696</v>
      </c>
      <c r="I144" s="5"/>
    </row>
    <row r="145" spans="1:9" s="13" customFormat="1" x14ac:dyDescent="0.25">
      <c r="A145" s="17" t="s">
        <v>265</v>
      </c>
      <c r="B145" s="18" t="s">
        <v>120</v>
      </c>
      <c r="C145" s="19" t="s">
        <v>690</v>
      </c>
      <c r="D145" s="75" t="s">
        <v>696</v>
      </c>
      <c r="E145" s="75" t="s">
        <v>696</v>
      </c>
      <c r="F145" s="75" t="s">
        <v>696</v>
      </c>
      <c r="G145" s="62" t="s">
        <v>696</v>
      </c>
      <c r="H145" s="70" t="s">
        <v>696</v>
      </c>
      <c r="I145" s="5"/>
    </row>
    <row r="146" spans="1:9" s="13" customFormat="1" ht="31.5" x14ac:dyDescent="0.25">
      <c r="A146" s="17" t="s">
        <v>266</v>
      </c>
      <c r="B146" s="20" t="s">
        <v>122</v>
      </c>
      <c r="C146" s="19" t="s">
        <v>690</v>
      </c>
      <c r="D146" s="75" t="s">
        <v>696</v>
      </c>
      <c r="E146" s="75" t="s">
        <v>696</v>
      </c>
      <c r="F146" s="75" t="s">
        <v>696</v>
      </c>
      <c r="G146" s="62" t="s">
        <v>696</v>
      </c>
      <c r="H146" s="70" t="s">
        <v>696</v>
      </c>
      <c r="I146" s="5"/>
    </row>
    <row r="147" spans="1:9" s="13" customFormat="1" x14ac:dyDescent="0.25">
      <c r="A147" s="17" t="s">
        <v>267</v>
      </c>
      <c r="B147" s="21" t="s">
        <v>48</v>
      </c>
      <c r="C147" s="19" t="s">
        <v>690</v>
      </c>
      <c r="D147" s="75" t="s">
        <v>696</v>
      </c>
      <c r="E147" s="75" t="s">
        <v>696</v>
      </c>
      <c r="F147" s="75" t="s">
        <v>696</v>
      </c>
      <c r="G147" s="62" t="s">
        <v>696</v>
      </c>
      <c r="H147" s="70" t="s">
        <v>696</v>
      </c>
      <c r="I147" s="5"/>
    </row>
    <row r="148" spans="1:9" s="13" customFormat="1" x14ac:dyDescent="0.25">
      <c r="A148" s="17" t="s">
        <v>268</v>
      </c>
      <c r="B148" s="21" t="s">
        <v>49</v>
      </c>
      <c r="C148" s="19" t="s">
        <v>690</v>
      </c>
      <c r="D148" s="75" t="s">
        <v>696</v>
      </c>
      <c r="E148" s="75" t="s">
        <v>696</v>
      </c>
      <c r="F148" s="75" t="s">
        <v>696</v>
      </c>
      <c r="G148" s="62" t="s">
        <v>696</v>
      </c>
      <c r="H148" s="70" t="s">
        <v>696</v>
      </c>
      <c r="I148" s="5"/>
    </row>
    <row r="149" spans="1:9" s="13" customFormat="1" x14ac:dyDescent="0.25">
      <c r="A149" s="17" t="s">
        <v>269</v>
      </c>
      <c r="B149" s="18" t="s">
        <v>126</v>
      </c>
      <c r="C149" s="19" t="s">
        <v>690</v>
      </c>
      <c r="D149" s="75" t="s">
        <v>696</v>
      </c>
      <c r="E149" s="75" t="s">
        <v>696</v>
      </c>
      <c r="F149" s="75" t="s">
        <v>696</v>
      </c>
      <c r="G149" s="62" t="s">
        <v>696</v>
      </c>
      <c r="H149" s="70" t="s">
        <v>696</v>
      </c>
      <c r="I149" s="5"/>
    </row>
    <row r="150" spans="1:9" s="13" customFormat="1" x14ac:dyDescent="0.25">
      <c r="A150" s="17" t="s">
        <v>270</v>
      </c>
      <c r="B150" s="35" t="s">
        <v>271</v>
      </c>
      <c r="C150" s="19" t="s">
        <v>690</v>
      </c>
      <c r="D150" s="75">
        <f>D151+D152</f>
        <v>1.10985</v>
      </c>
      <c r="E150" s="75">
        <f>E151+E152</f>
        <v>42.841541239999998</v>
      </c>
      <c r="F150" s="68">
        <f t="shared" ref="F150:F156" si="5">E150-D150</f>
        <v>41.731691239999996</v>
      </c>
      <c r="G150" s="121">
        <f t="shared" ref="G150:G156" si="6">F150/D150*100</f>
        <v>3760.1199477406853</v>
      </c>
      <c r="H150" s="70" t="s">
        <v>696</v>
      </c>
      <c r="I150" s="5"/>
    </row>
    <row r="151" spans="1:9" s="13" customFormat="1" x14ac:dyDescent="0.25">
      <c r="A151" s="17" t="s">
        <v>19</v>
      </c>
      <c r="B151" s="23" t="s">
        <v>272</v>
      </c>
      <c r="C151" s="19" t="s">
        <v>690</v>
      </c>
      <c r="D151" s="75">
        <f>1.10985-D152</f>
        <v>1.05436</v>
      </c>
      <c r="E151" s="75">
        <f>E135-E152</f>
        <v>40.699464177999999</v>
      </c>
      <c r="F151" s="68">
        <f t="shared" si="5"/>
        <v>39.645104177999997</v>
      </c>
      <c r="G151" s="121">
        <f t="shared" si="6"/>
        <v>3760.110794984635</v>
      </c>
      <c r="H151" s="70" t="s">
        <v>696</v>
      </c>
      <c r="I151" s="5"/>
    </row>
    <row r="152" spans="1:9" s="13" customFormat="1" x14ac:dyDescent="0.25">
      <c r="A152" s="17" t="s">
        <v>20</v>
      </c>
      <c r="B152" s="23" t="s">
        <v>273</v>
      </c>
      <c r="C152" s="19" t="s">
        <v>690</v>
      </c>
      <c r="D152" s="75">
        <f>55.49/1000</f>
        <v>5.5490000000000005E-2</v>
      </c>
      <c r="E152" s="75">
        <v>2.1420770619999998</v>
      </c>
      <c r="F152" s="68">
        <f t="shared" si="5"/>
        <v>2.086587062</v>
      </c>
      <c r="G152" s="121">
        <f t="shared" si="6"/>
        <v>3760.2938583528562</v>
      </c>
      <c r="H152" s="70" t="s">
        <v>696</v>
      </c>
      <c r="I152" s="5"/>
    </row>
    <row r="153" spans="1:9" s="13" customFormat="1" x14ac:dyDescent="0.25">
      <c r="A153" s="17" t="s">
        <v>21</v>
      </c>
      <c r="B153" s="23" t="s">
        <v>274</v>
      </c>
      <c r="C153" s="19" t="s">
        <v>690</v>
      </c>
      <c r="D153" s="75" t="s">
        <v>696</v>
      </c>
      <c r="E153" s="75" t="s">
        <v>696</v>
      </c>
      <c r="F153" s="75" t="s">
        <v>696</v>
      </c>
      <c r="G153" s="62" t="s">
        <v>696</v>
      </c>
      <c r="H153" s="70" t="s">
        <v>696</v>
      </c>
      <c r="I153" s="5"/>
    </row>
    <row r="154" spans="1:9" s="13" customFormat="1" ht="16.5" thickBot="1" x14ac:dyDescent="0.3">
      <c r="A154" s="30" t="s">
        <v>22</v>
      </c>
      <c r="B154" s="23" t="s">
        <v>275</v>
      </c>
      <c r="C154" s="32" t="s">
        <v>690</v>
      </c>
      <c r="D154" s="76" t="s">
        <v>696</v>
      </c>
      <c r="E154" s="76" t="s">
        <v>696</v>
      </c>
      <c r="F154" s="76" t="s">
        <v>696</v>
      </c>
      <c r="G154" s="63" t="s">
        <v>696</v>
      </c>
      <c r="H154" s="72" t="s">
        <v>696</v>
      </c>
      <c r="I154" s="5"/>
    </row>
    <row r="155" spans="1:9" s="13" customFormat="1" x14ac:dyDescent="0.25">
      <c r="A155" s="14" t="s">
        <v>276</v>
      </c>
      <c r="B155" s="15" t="s">
        <v>179</v>
      </c>
      <c r="C155" s="34" t="s">
        <v>277</v>
      </c>
      <c r="D155" s="77" t="s">
        <v>696</v>
      </c>
      <c r="E155" s="77" t="s">
        <v>696</v>
      </c>
      <c r="F155" s="77" t="s">
        <v>696</v>
      </c>
      <c r="G155" s="66" t="s">
        <v>696</v>
      </c>
      <c r="H155" s="70" t="s">
        <v>696</v>
      </c>
      <c r="I155" s="5"/>
    </row>
    <row r="156" spans="1:9" s="13" customFormat="1" ht="31.5" x14ac:dyDescent="0.25">
      <c r="A156" s="17" t="s">
        <v>23</v>
      </c>
      <c r="B156" s="23" t="s">
        <v>278</v>
      </c>
      <c r="C156" s="19" t="s">
        <v>690</v>
      </c>
      <c r="D156" s="75">
        <f>D105+D101+D65</f>
        <v>216.06635499999999</v>
      </c>
      <c r="E156" s="75">
        <f>E105+E101+E65</f>
        <v>182.84773106000006</v>
      </c>
      <c r="F156" s="125">
        <f t="shared" si="5"/>
        <v>-33.218623939999929</v>
      </c>
      <c r="G156" s="126">
        <f t="shared" si="6"/>
        <v>-15.374269603428045</v>
      </c>
      <c r="H156" s="71" t="s">
        <v>696</v>
      </c>
      <c r="I156" s="5"/>
    </row>
    <row r="157" spans="1:9" s="13" customFormat="1" x14ac:dyDescent="0.25">
      <c r="A157" s="17" t="s">
        <v>24</v>
      </c>
      <c r="B157" s="23" t="s">
        <v>279</v>
      </c>
      <c r="C157" s="19" t="s">
        <v>690</v>
      </c>
      <c r="D157" s="75" t="s">
        <v>696</v>
      </c>
      <c r="E157" s="75" t="s">
        <v>696</v>
      </c>
      <c r="F157" s="75" t="s">
        <v>696</v>
      </c>
      <c r="G157" s="62" t="s">
        <v>696</v>
      </c>
      <c r="H157" s="71" t="s">
        <v>696</v>
      </c>
      <c r="I157" s="5"/>
    </row>
    <row r="158" spans="1:9" s="13" customFormat="1" x14ac:dyDescent="0.25">
      <c r="A158" s="17" t="s">
        <v>280</v>
      </c>
      <c r="B158" s="22" t="s">
        <v>281</v>
      </c>
      <c r="C158" s="19" t="s">
        <v>690</v>
      </c>
      <c r="D158" s="75" t="s">
        <v>696</v>
      </c>
      <c r="E158" s="75" t="s">
        <v>696</v>
      </c>
      <c r="F158" s="75" t="s">
        <v>696</v>
      </c>
      <c r="G158" s="62" t="s">
        <v>696</v>
      </c>
      <c r="H158" s="71" t="s">
        <v>696</v>
      </c>
      <c r="I158" s="5"/>
    </row>
    <row r="159" spans="1:9" s="13" customFormat="1" x14ac:dyDescent="0.25">
      <c r="A159" s="17" t="s">
        <v>25</v>
      </c>
      <c r="B159" s="23" t="s">
        <v>282</v>
      </c>
      <c r="C159" s="19" t="s">
        <v>690</v>
      </c>
      <c r="D159" s="75" t="s">
        <v>696</v>
      </c>
      <c r="E159" s="75" t="s">
        <v>696</v>
      </c>
      <c r="F159" s="75" t="s">
        <v>696</v>
      </c>
      <c r="G159" s="62" t="s">
        <v>696</v>
      </c>
      <c r="H159" s="71" t="s">
        <v>696</v>
      </c>
      <c r="I159" s="5"/>
    </row>
    <row r="160" spans="1:9" s="13" customFormat="1" x14ac:dyDescent="0.25">
      <c r="A160" s="26" t="s">
        <v>283</v>
      </c>
      <c r="B160" s="22" t="s">
        <v>284</v>
      </c>
      <c r="C160" s="19" t="s">
        <v>690</v>
      </c>
      <c r="D160" s="75" t="s">
        <v>696</v>
      </c>
      <c r="E160" s="75" t="s">
        <v>696</v>
      </c>
      <c r="F160" s="75" t="s">
        <v>696</v>
      </c>
      <c r="G160" s="62" t="s">
        <v>696</v>
      </c>
      <c r="H160" s="71" t="s">
        <v>696</v>
      </c>
      <c r="I160" s="5"/>
    </row>
    <row r="161" spans="1:9" s="13" customFormat="1" ht="32.25" thickBot="1" x14ac:dyDescent="0.3">
      <c r="A161" s="30" t="s">
        <v>26</v>
      </c>
      <c r="B161" s="36" t="s">
        <v>285</v>
      </c>
      <c r="C161" s="32" t="s">
        <v>277</v>
      </c>
      <c r="D161" s="76" t="s">
        <v>696</v>
      </c>
      <c r="E161" s="76" t="s">
        <v>696</v>
      </c>
      <c r="F161" s="76" t="s">
        <v>696</v>
      </c>
      <c r="G161" s="63" t="s">
        <v>696</v>
      </c>
      <c r="H161" s="84" t="s">
        <v>696</v>
      </c>
      <c r="I161" s="5"/>
    </row>
    <row r="162" spans="1:9" s="13" customFormat="1" ht="19.5" thickBot="1" x14ac:dyDescent="0.3">
      <c r="A162" s="164" t="s">
        <v>286</v>
      </c>
      <c r="B162" s="165"/>
      <c r="C162" s="165"/>
      <c r="D162" s="167"/>
      <c r="E162" s="167"/>
      <c r="F162" s="167"/>
      <c r="G162" s="167"/>
      <c r="H162" s="168"/>
      <c r="I162" s="5"/>
    </row>
    <row r="163" spans="1:9" s="13" customFormat="1" x14ac:dyDescent="0.25">
      <c r="A163" s="33" t="s">
        <v>287</v>
      </c>
      <c r="B163" s="37" t="s">
        <v>288</v>
      </c>
      <c r="C163" s="19" t="s">
        <v>690</v>
      </c>
      <c r="D163" s="127">
        <f>D164+D168+D169+D170+D171+D172+D173+D174+D177+D180</f>
        <v>2056.63</v>
      </c>
      <c r="E163" s="127">
        <f>E164+E168+E169+E170+E171+E172+E173+E174+E177+E180</f>
        <v>1043.95</v>
      </c>
      <c r="F163" s="127">
        <f t="shared" ref="F163:F226" si="7">E163-D163</f>
        <v>-1012.6800000000001</v>
      </c>
      <c r="G163" s="128">
        <f t="shared" ref="G163:G211" si="8">F163/D163*100</f>
        <v>-49.239775749648693</v>
      </c>
      <c r="H163" s="129" t="s">
        <v>696</v>
      </c>
      <c r="I163" s="5"/>
    </row>
    <row r="164" spans="1:9" s="13" customFormat="1" x14ac:dyDescent="0.25">
      <c r="A164" s="17" t="s">
        <v>27</v>
      </c>
      <c r="B164" s="18" t="s">
        <v>108</v>
      </c>
      <c r="C164" s="19" t="s">
        <v>690</v>
      </c>
      <c r="D164" s="130">
        <f>D165+D166+D167</f>
        <v>0</v>
      </c>
      <c r="E164" s="131">
        <v>0</v>
      </c>
      <c r="F164" s="127">
        <f t="shared" si="7"/>
        <v>0</v>
      </c>
      <c r="G164" s="128">
        <v>0</v>
      </c>
      <c r="H164" s="129" t="s">
        <v>696</v>
      </c>
      <c r="I164" s="5"/>
    </row>
    <row r="165" spans="1:9" s="13" customFormat="1" ht="31.5" x14ac:dyDescent="0.25">
      <c r="A165" s="17" t="s">
        <v>289</v>
      </c>
      <c r="B165" s="22" t="s">
        <v>109</v>
      </c>
      <c r="C165" s="19" t="s">
        <v>690</v>
      </c>
      <c r="D165" s="130">
        <v>0</v>
      </c>
      <c r="E165" s="131">
        <v>0</v>
      </c>
      <c r="F165" s="127">
        <f t="shared" si="7"/>
        <v>0</v>
      </c>
      <c r="G165" s="128">
        <v>0</v>
      </c>
      <c r="H165" s="129" t="s">
        <v>696</v>
      </c>
      <c r="I165" s="5"/>
    </row>
    <row r="166" spans="1:9" s="13" customFormat="1" ht="31.5" x14ac:dyDescent="0.25">
      <c r="A166" s="17" t="s">
        <v>290</v>
      </c>
      <c r="B166" s="22" t="s">
        <v>110</v>
      </c>
      <c r="C166" s="19" t="s">
        <v>690</v>
      </c>
      <c r="D166" s="130">
        <v>0</v>
      </c>
      <c r="E166" s="131">
        <v>0</v>
      </c>
      <c r="F166" s="127">
        <f t="shared" si="7"/>
        <v>0</v>
      </c>
      <c r="G166" s="128">
        <v>0</v>
      </c>
      <c r="H166" s="129" t="s">
        <v>696</v>
      </c>
      <c r="I166" s="5"/>
    </row>
    <row r="167" spans="1:9" s="13" customFormat="1" ht="31.5" x14ac:dyDescent="0.25">
      <c r="A167" s="17" t="s">
        <v>291</v>
      </c>
      <c r="B167" s="22" t="s">
        <v>111</v>
      </c>
      <c r="C167" s="19" t="s">
        <v>690</v>
      </c>
      <c r="D167" s="130">
        <v>0</v>
      </c>
      <c r="E167" s="131">
        <v>0</v>
      </c>
      <c r="F167" s="127">
        <f t="shared" si="7"/>
        <v>0</v>
      </c>
      <c r="G167" s="128">
        <v>0</v>
      </c>
      <c r="H167" s="129" t="s">
        <v>696</v>
      </c>
      <c r="I167" s="5"/>
    </row>
    <row r="168" spans="1:9" s="13" customFormat="1" x14ac:dyDescent="0.25">
      <c r="A168" s="17" t="s">
        <v>28</v>
      </c>
      <c r="B168" s="18" t="s">
        <v>112</v>
      </c>
      <c r="C168" s="19" t="s">
        <v>690</v>
      </c>
      <c r="D168" s="130">
        <v>0</v>
      </c>
      <c r="E168" s="131">
        <v>0</v>
      </c>
      <c r="F168" s="127">
        <f t="shared" si="7"/>
        <v>0</v>
      </c>
      <c r="G168" s="128">
        <v>0</v>
      </c>
      <c r="H168" s="129" t="s">
        <v>696</v>
      </c>
      <c r="I168" s="5"/>
    </row>
    <row r="169" spans="1:9" s="13" customFormat="1" x14ac:dyDescent="0.25">
      <c r="A169" s="17" t="s">
        <v>29</v>
      </c>
      <c r="B169" s="18" t="s">
        <v>113</v>
      </c>
      <c r="C169" s="19" t="s">
        <v>690</v>
      </c>
      <c r="D169" s="131">
        <v>1830.89</v>
      </c>
      <c r="E169" s="131">
        <v>918.36</v>
      </c>
      <c r="F169" s="127">
        <f t="shared" si="7"/>
        <v>-912.53000000000009</v>
      </c>
      <c r="G169" s="128">
        <f t="shared" si="8"/>
        <v>-49.840787813577002</v>
      </c>
      <c r="H169" s="129" t="s">
        <v>696</v>
      </c>
      <c r="I169" s="5"/>
    </row>
    <row r="170" spans="1:9" s="13" customFormat="1" x14ac:dyDescent="0.25">
      <c r="A170" s="17" t="s">
        <v>30</v>
      </c>
      <c r="B170" s="18" t="s">
        <v>114</v>
      </c>
      <c r="C170" s="19" t="s">
        <v>690</v>
      </c>
      <c r="D170" s="131">
        <v>0</v>
      </c>
      <c r="E170" s="131">
        <v>0</v>
      </c>
      <c r="F170" s="127">
        <f t="shared" si="7"/>
        <v>0</v>
      </c>
      <c r="G170" s="128">
        <v>0</v>
      </c>
      <c r="H170" s="129" t="s">
        <v>696</v>
      </c>
      <c r="I170" s="5"/>
    </row>
    <row r="171" spans="1:9" s="13" customFormat="1" x14ac:dyDescent="0.25">
      <c r="A171" s="17" t="s">
        <v>292</v>
      </c>
      <c r="B171" s="18" t="s">
        <v>116</v>
      </c>
      <c r="C171" s="19" t="s">
        <v>690</v>
      </c>
      <c r="D171" s="131">
        <v>45.87</v>
      </c>
      <c r="E171" s="131">
        <v>27.62</v>
      </c>
      <c r="F171" s="127">
        <f t="shared" si="7"/>
        <v>-18.249999999999996</v>
      </c>
      <c r="G171" s="128">
        <f t="shared" si="8"/>
        <v>-39.78635273599302</v>
      </c>
      <c r="H171" s="129" t="s">
        <v>696</v>
      </c>
      <c r="I171" s="5"/>
    </row>
    <row r="172" spans="1:9" s="13" customFormat="1" x14ac:dyDescent="0.25">
      <c r="A172" s="17" t="s">
        <v>293</v>
      </c>
      <c r="B172" s="18" t="s">
        <v>118</v>
      </c>
      <c r="C172" s="19" t="s">
        <v>690</v>
      </c>
      <c r="D172" s="131">
        <v>136.51</v>
      </c>
      <c r="E172" s="131">
        <v>88.05</v>
      </c>
      <c r="F172" s="127">
        <f t="shared" si="7"/>
        <v>-48.459999999999994</v>
      </c>
      <c r="G172" s="128">
        <f t="shared" si="8"/>
        <v>-35.49923082558054</v>
      </c>
      <c r="H172" s="129" t="s">
        <v>696</v>
      </c>
      <c r="I172" s="5"/>
    </row>
    <row r="173" spans="1:9" s="13" customFormat="1" x14ac:dyDescent="0.25">
      <c r="A173" s="17" t="s">
        <v>294</v>
      </c>
      <c r="B173" s="18" t="s">
        <v>120</v>
      </c>
      <c r="C173" s="19" t="s">
        <v>690</v>
      </c>
      <c r="D173" s="131">
        <v>0</v>
      </c>
      <c r="E173" s="131">
        <v>0</v>
      </c>
      <c r="F173" s="127">
        <f t="shared" si="7"/>
        <v>0</v>
      </c>
      <c r="G173" s="128">
        <v>0</v>
      </c>
      <c r="H173" s="129" t="s">
        <v>696</v>
      </c>
      <c r="I173" s="5"/>
    </row>
    <row r="174" spans="1:9" s="13" customFormat="1" ht="31.5" x14ac:dyDescent="0.25">
      <c r="A174" s="17" t="s">
        <v>295</v>
      </c>
      <c r="B174" s="20" t="s">
        <v>122</v>
      </c>
      <c r="C174" s="19" t="s">
        <v>690</v>
      </c>
      <c r="D174" s="131">
        <f>D175+D176</f>
        <v>0</v>
      </c>
      <c r="E174" s="131">
        <v>0</v>
      </c>
      <c r="F174" s="127">
        <f t="shared" si="7"/>
        <v>0</v>
      </c>
      <c r="G174" s="128">
        <v>0</v>
      </c>
      <c r="H174" s="129" t="s">
        <v>696</v>
      </c>
      <c r="I174" s="5"/>
    </row>
    <row r="175" spans="1:9" s="13" customFormat="1" x14ac:dyDescent="0.25">
      <c r="A175" s="17" t="s">
        <v>296</v>
      </c>
      <c r="B175" s="21" t="s">
        <v>48</v>
      </c>
      <c r="C175" s="19" t="s">
        <v>690</v>
      </c>
      <c r="D175" s="131">
        <v>0</v>
      </c>
      <c r="E175" s="131">
        <v>0</v>
      </c>
      <c r="F175" s="127">
        <f t="shared" si="7"/>
        <v>0</v>
      </c>
      <c r="G175" s="128">
        <v>0</v>
      </c>
      <c r="H175" s="129" t="s">
        <v>696</v>
      </c>
      <c r="I175" s="5"/>
    </row>
    <row r="176" spans="1:9" s="13" customFormat="1" x14ac:dyDescent="0.25">
      <c r="A176" s="17" t="s">
        <v>297</v>
      </c>
      <c r="B176" s="21" t="s">
        <v>49</v>
      </c>
      <c r="C176" s="19" t="s">
        <v>690</v>
      </c>
      <c r="D176" s="131">
        <v>0</v>
      </c>
      <c r="E176" s="131">
        <v>0</v>
      </c>
      <c r="F176" s="127">
        <f t="shared" si="7"/>
        <v>0</v>
      </c>
      <c r="G176" s="128">
        <v>0</v>
      </c>
      <c r="H176" s="129" t="s">
        <v>696</v>
      </c>
      <c r="I176" s="5"/>
    </row>
    <row r="177" spans="1:9" s="13" customFormat="1" ht="31.5" x14ac:dyDescent="0.25">
      <c r="A177" s="17" t="s">
        <v>298</v>
      </c>
      <c r="B177" s="23" t="s">
        <v>299</v>
      </c>
      <c r="C177" s="19" t="s">
        <v>690</v>
      </c>
      <c r="D177" s="131">
        <f>D178+D179</f>
        <v>0</v>
      </c>
      <c r="E177" s="131">
        <v>0</v>
      </c>
      <c r="F177" s="127">
        <f t="shared" si="7"/>
        <v>0</v>
      </c>
      <c r="G177" s="128">
        <v>0</v>
      </c>
      <c r="H177" s="129" t="s">
        <v>696</v>
      </c>
      <c r="I177" s="5"/>
    </row>
    <row r="178" spans="1:9" s="13" customFormat="1" x14ac:dyDescent="0.25">
      <c r="A178" s="17" t="s">
        <v>300</v>
      </c>
      <c r="B178" s="22" t="s">
        <v>301</v>
      </c>
      <c r="C178" s="19" t="s">
        <v>690</v>
      </c>
      <c r="D178" s="131">
        <v>0</v>
      </c>
      <c r="E178" s="131">
        <v>0</v>
      </c>
      <c r="F178" s="127">
        <f t="shared" si="7"/>
        <v>0</v>
      </c>
      <c r="G178" s="128">
        <v>0</v>
      </c>
      <c r="H178" s="129" t="s">
        <v>696</v>
      </c>
      <c r="I178" s="5"/>
    </row>
    <row r="179" spans="1:9" s="13" customFormat="1" x14ac:dyDescent="0.25">
      <c r="A179" s="17" t="s">
        <v>302</v>
      </c>
      <c r="B179" s="22" t="s">
        <v>303</v>
      </c>
      <c r="C179" s="19" t="s">
        <v>690</v>
      </c>
      <c r="D179" s="131">
        <v>0</v>
      </c>
      <c r="E179" s="131">
        <v>0</v>
      </c>
      <c r="F179" s="127">
        <f t="shared" si="7"/>
        <v>0</v>
      </c>
      <c r="G179" s="128">
        <v>0</v>
      </c>
      <c r="H179" s="129" t="s">
        <v>696</v>
      </c>
      <c r="I179" s="5"/>
    </row>
    <row r="180" spans="1:9" s="13" customFormat="1" x14ac:dyDescent="0.25">
      <c r="A180" s="17" t="s">
        <v>304</v>
      </c>
      <c r="B180" s="18" t="s">
        <v>126</v>
      </c>
      <c r="C180" s="19" t="s">
        <v>690</v>
      </c>
      <c r="D180" s="131">
        <v>43.36</v>
      </c>
      <c r="E180" s="131">
        <v>9.92</v>
      </c>
      <c r="F180" s="127">
        <f t="shared" si="7"/>
        <v>-33.44</v>
      </c>
      <c r="G180" s="128">
        <f t="shared" si="8"/>
        <v>-77.12177121771218</v>
      </c>
      <c r="H180" s="129" t="s">
        <v>696</v>
      </c>
      <c r="I180" s="5"/>
    </row>
    <row r="181" spans="1:9" s="13" customFormat="1" x14ac:dyDescent="0.25">
      <c r="A181" s="17" t="s">
        <v>305</v>
      </c>
      <c r="B181" s="35" t="s">
        <v>306</v>
      </c>
      <c r="C181" s="19" t="s">
        <v>690</v>
      </c>
      <c r="D181" s="131">
        <f>D182+D183+D187+D188+D189+D190+D191+D192+D194+D195+D196+D197+D198</f>
        <v>1744.19</v>
      </c>
      <c r="E181" s="131">
        <f>E182+E183+E187+E188+E189+E190+E191+E192+E194+E195+E196+E197+E198</f>
        <v>958.4</v>
      </c>
      <c r="F181" s="127">
        <f t="shared" si="7"/>
        <v>-785.79000000000008</v>
      </c>
      <c r="G181" s="128">
        <f t="shared" si="8"/>
        <v>-45.051857882455472</v>
      </c>
      <c r="H181" s="129" t="s">
        <v>696</v>
      </c>
      <c r="I181" s="5"/>
    </row>
    <row r="182" spans="1:9" s="13" customFormat="1" x14ac:dyDescent="0.25">
      <c r="A182" s="17" t="s">
        <v>307</v>
      </c>
      <c r="B182" s="23" t="s">
        <v>308</v>
      </c>
      <c r="C182" s="19" t="s">
        <v>690</v>
      </c>
      <c r="D182" s="131">
        <v>19.23</v>
      </c>
      <c r="E182" s="131">
        <v>9.69</v>
      </c>
      <c r="F182" s="127">
        <f t="shared" si="7"/>
        <v>-9.5400000000000009</v>
      </c>
      <c r="G182" s="128">
        <v>0</v>
      </c>
      <c r="H182" s="129" t="s">
        <v>696</v>
      </c>
      <c r="I182" s="5"/>
    </row>
    <row r="183" spans="1:9" s="13" customFormat="1" x14ac:dyDescent="0.25">
      <c r="A183" s="17" t="s">
        <v>309</v>
      </c>
      <c r="B183" s="23" t="s">
        <v>310</v>
      </c>
      <c r="C183" s="19" t="s">
        <v>690</v>
      </c>
      <c r="D183" s="131">
        <v>951.82</v>
      </c>
      <c r="E183" s="131">
        <v>575.89</v>
      </c>
      <c r="F183" s="127">
        <f t="shared" si="7"/>
        <v>-375.93000000000006</v>
      </c>
      <c r="G183" s="128">
        <f t="shared" si="8"/>
        <v>-39.495913092811669</v>
      </c>
      <c r="H183" s="129" t="s">
        <v>696</v>
      </c>
      <c r="I183" s="5"/>
    </row>
    <row r="184" spans="1:9" s="13" customFormat="1" x14ac:dyDescent="0.25">
      <c r="A184" s="17" t="s">
        <v>311</v>
      </c>
      <c r="B184" s="22" t="s">
        <v>312</v>
      </c>
      <c r="C184" s="19" t="s">
        <v>690</v>
      </c>
      <c r="D184" s="131">
        <v>0</v>
      </c>
      <c r="E184" s="131">
        <v>0</v>
      </c>
      <c r="F184" s="127">
        <f t="shared" si="7"/>
        <v>0</v>
      </c>
      <c r="G184" s="128">
        <v>0</v>
      </c>
      <c r="H184" s="129" t="s">
        <v>696</v>
      </c>
      <c r="I184" s="5"/>
    </row>
    <row r="185" spans="1:9" s="13" customFormat="1" x14ac:dyDescent="0.25">
      <c r="A185" s="17" t="s">
        <v>313</v>
      </c>
      <c r="B185" s="22" t="s">
        <v>314</v>
      </c>
      <c r="C185" s="19" t="s">
        <v>690</v>
      </c>
      <c r="D185" s="131">
        <v>0</v>
      </c>
      <c r="E185" s="131">
        <v>0</v>
      </c>
      <c r="F185" s="127">
        <f t="shared" si="7"/>
        <v>0</v>
      </c>
      <c r="G185" s="128">
        <v>0</v>
      </c>
      <c r="H185" s="129" t="s">
        <v>696</v>
      </c>
      <c r="I185" s="5"/>
    </row>
    <row r="186" spans="1:9" s="13" customFormat="1" x14ac:dyDescent="0.25">
      <c r="A186" s="17" t="s">
        <v>315</v>
      </c>
      <c r="B186" s="22" t="s">
        <v>316</v>
      </c>
      <c r="C186" s="19" t="s">
        <v>690</v>
      </c>
      <c r="D186" s="131">
        <f>D183</f>
        <v>951.82</v>
      </c>
      <c r="E186" s="131">
        <f>E183</f>
        <v>575.89</v>
      </c>
      <c r="F186" s="127">
        <f t="shared" si="7"/>
        <v>-375.93000000000006</v>
      </c>
      <c r="G186" s="128">
        <f t="shared" si="8"/>
        <v>-39.495913092811669</v>
      </c>
      <c r="H186" s="129" t="s">
        <v>696</v>
      </c>
      <c r="I186" s="5"/>
    </row>
    <row r="187" spans="1:9" s="13" customFormat="1" ht="31.5" x14ac:dyDescent="0.25">
      <c r="A187" s="17" t="s">
        <v>317</v>
      </c>
      <c r="B187" s="23" t="s">
        <v>318</v>
      </c>
      <c r="C187" s="19" t="s">
        <v>690</v>
      </c>
      <c r="D187" s="131">
        <v>0</v>
      </c>
      <c r="E187" s="131">
        <v>0</v>
      </c>
      <c r="F187" s="127">
        <f t="shared" si="7"/>
        <v>0</v>
      </c>
      <c r="G187" s="128">
        <v>0</v>
      </c>
      <c r="H187" s="129" t="s">
        <v>696</v>
      </c>
      <c r="I187" s="5"/>
    </row>
    <row r="188" spans="1:9" s="13" customFormat="1" ht="31.5" x14ac:dyDescent="0.25">
      <c r="A188" s="17" t="s">
        <v>319</v>
      </c>
      <c r="B188" s="23" t="s">
        <v>320</v>
      </c>
      <c r="C188" s="19" t="s">
        <v>690</v>
      </c>
      <c r="D188" s="131">
        <v>0</v>
      </c>
      <c r="E188" s="131">
        <v>0</v>
      </c>
      <c r="F188" s="127">
        <f t="shared" si="7"/>
        <v>0</v>
      </c>
      <c r="G188" s="128">
        <v>0</v>
      </c>
      <c r="H188" s="129" t="s">
        <v>696</v>
      </c>
      <c r="I188" s="5"/>
    </row>
    <row r="189" spans="1:9" s="13" customFormat="1" x14ac:dyDescent="0.25">
      <c r="A189" s="17" t="s">
        <v>321</v>
      </c>
      <c r="B189" s="23" t="s">
        <v>322</v>
      </c>
      <c r="C189" s="19" t="s">
        <v>690</v>
      </c>
      <c r="D189" s="131">
        <v>0</v>
      </c>
      <c r="E189" s="131">
        <v>0</v>
      </c>
      <c r="F189" s="127">
        <f t="shared" si="7"/>
        <v>0</v>
      </c>
      <c r="G189" s="128">
        <v>0</v>
      </c>
      <c r="H189" s="129" t="s">
        <v>696</v>
      </c>
      <c r="I189" s="5"/>
    </row>
    <row r="190" spans="1:9" s="13" customFormat="1" x14ac:dyDescent="0.25">
      <c r="A190" s="17" t="s">
        <v>323</v>
      </c>
      <c r="B190" s="23" t="s">
        <v>324</v>
      </c>
      <c r="C190" s="19" t="s">
        <v>690</v>
      </c>
      <c r="D190" s="131">
        <v>320.92</v>
      </c>
      <c r="E190" s="131">
        <v>164.25</v>
      </c>
      <c r="F190" s="127">
        <f t="shared" si="7"/>
        <v>-156.67000000000002</v>
      </c>
      <c r="G190" s="128">
        <f t="shared" si="8"/>
        <v>-48.819020316589807</v>
      </c>
      <c r="H190" s="129" t="s">
        <v>696</v>
      </c>
      <c r="I190" s="5"/>
    </row>
    <row r="191" spans="1:9" s="13" customFormat="1" x14ac:dyDescent="0.25">
      <c r="A191" s="17" t="s">
        <v>325</v>
      </c>
      <c r="B191" s="23" t="s">
        <v>326</v>
      </c>
      <c r="C191" s="19" t="s">
        <v>690</v>
      </c>
      <c r="D191" s="131">
        <v>108.6</v>
      </c>
      <c r="E191" s="131">
        <v>52.33</v>
      </c>
      <c r="F191" s="127">
        <f t="shared" si="7"/>
        <v>-56.269999999999996</v>
      </c>
      <c r="G191" s="128">
        <f t="shared" si="8"/>
        <v>-51.813996316758747</v>
      </c>
      <c r="H191" s="129" t="s">
        <v>696</v>
      </c>
      <c r="I191" s="5"/>
    </row>
    <row r="192" spans="1:9" s="13" customFormat="1" x14ac:dyDescent="0.25">
      <c r="A192" s="17" t="s">
        <v>327</v>
      </c>
      <c r="B192" s="23" t="s">
        <v>328</v>
      </c>
      <c r="C192" s="19" t="s">
        <v>690</v>
      </c>
      <c r="D192" s="131">
        <f>232.48-D196</f>
        <v>232.48</v>
      </c>
      <c r="E192" s="131">
        <f>102.2-E196</f>
        <v>102.17</v>
      </c>
      <c r="F192" s="127">
        <f t="shared" si="7"/>
        <v>-130.31</v>
      </c>
      <c r="G192" s="128">
        <f t="shared" si="8"/>
        <v>-56.052133516861666</v>
      </c>
      <c r="H192" s="129" t="s">
        <v>696</v>
      </c>
      <c r="I192" s="5"/>
    </row>
    <row r="193" spans="1:9" s="13" customFormat="1" x14ac:dyDescent="0.25">
      <c r="A193" s="17" t="s">
        <v>329</v>
      </c>
      <c r="B193" s="22" t="s">
        <v>330</v>
      </c>
      <c r="C193" s="19" t="s">
        <v>690</v>
      </c>
      <c r="D193" s="131">
        <v>33</v>
      </c>
      <c r="E193" s="131">
        <v>13.06</v>
      </c>
      <c r="F193" s="127">
        <f t="shared" si="7"/>
        <v>-19.939999999999998</v>
      </c>
      <c r="G193" s="128">
        <f t="shared" si="8"/>
        <v>-60.424242424242415</v>
      </c>
      <c r="H193" s="129" t="s">
        <v>696</v>
      </c>
      <c r="I193" s="5"/>
    </row>
    <row r="194" spans="1:9" s="13" customFormat="1" x14ac:dyDescent="0.25">
      <c r="A194" s="17" t="s">
        <v>331</v>
      </c>
      <c r="B194" s="23" t="s">
        <v>332</v>
      </c>
      <c r="C194" s="19" t="s">
        <v>690</v>
      </c>
      <c r="D194" s="131">
        <v>54.88</v>
      </c>
      <c r="E194" s="131">
        <v>31.18</v>
      </c>
      <c r="F194" s="127">
        <f t="shared" si="7"/>
        <v>-23.700000000000003</v>
      </c>
      <c r="G194" s="128">
        <f t="shared" si="8"/>
        <v>-43.185131195335281</v>
      </c>
      <c r="H194" s="129" t="s">
        <v>696</v>
      </c>
      <c r="I194" s="5"/>
    </row>
    <row r="195" spans="1:9" s="13" customFormat="1" x14ac:dyDescent="0.25">
      <c r="A195" s="17" t="s">
        <v>333</v>
      </c>
      <c r="B195" s="23" t="s">
        <v>334</v>
      </c>
      <c r="C195" s="19" t="s">
        <v>690</v>
      </c>
      <c r="D195" s="131">
        <v>34.299999999999997</v>
      </c>
      <c r="E195" s="131">
        <v>14.8</v>
      </c>
      <c r="F195" s="127">
        <f t="shared" si="7"/>
        <v>-19.499999999999996</v>
      </c>
      <c r="G195" s="128">
        <f t="shared" si="8"/>
        <v>-56.85131195335277</v>
      </c>
      <c r="H195" s="129" t="s">
        <v>696</v>
      </c>
      <c r="I195" s="5"/>
    </row>
    <row r="196" spans="1:9" s="13" customFormat="1" x14ac:dyDescent="0.25">
      <c r="A196" s="17" t="s">
        <v>335</v>
      </c>
      <c r="B196" s="23" t="s">
        <v>336</v>
      </c>
      <c r="C196" s="19" t="s">
        <v>690</v>
      </c>
      <c r="D196" s="131">
        <v>0</v>
      </c>
      <c r="E196" s="131">
        <v>0.03</v>
      </c>
      <c r="F196" s="127">
        <f t="shared" si="7"/>
        <v>0.03</v>
      </c>
      <c r="G196" s="128">
        <v>0</v>
      </c>
      <c r="H196" s="129" t="s">
        <v>696</v>
      </c>
      <c r="I196" s="5"/>
    </row>
    <row r="197" spans="1:9" s="13" customFormat="1" ht="31.5" x14ac:dyDescent="0.25">
      <c r="A197" s="17" t="s">
        <v>337</v>
      </c>
      <c r="B197" s="23" t="s">
        <v>338</v>
      </c>
      <c r="C197" s="19" t="s">
        <v>690</v>
      </c>
      <c r="D197" s="131">
        <v>4.25</v>
      </c>
      <c r="E197" s="131">
        <v>1.73</v>
      </c>
      <c r="F197" s="127">
        <f t="shared" si="7"/>
        <v>-2.52</v>
      </c>
      <c r="G197" s="128">
        <f t="shared" si="8"/>
        <v>-59.294117647058819</v>
      </c>
      <c r="H197" s="129" t="s">
        <v>696</v>
      </c>
      <c r="I197" s="5"/>
    </row>
    <row r="198" spans="1:9" s="13" customFormat="1" x14ac:dyDescent="0.25">
      <c r="A198" s="17" t="s">
        <v>339</v>
      </c>
      <c r="B198" s="23" t="s">
        <v>340</v>
      </c>
      <c r="C198" s="19" t="s">
        <v>690</v>
      </c>
      <c r="D198" s="131">
        <f>21.96-D197</f>
        <v>17.71</v>
      </c>
      <c r="E198" s="131">
        <v>6.33</v>
      </c>
      <c r="F198" s="127">
        <f t="shared" si="7"/>
        <v>-11.38</v>
      </c>
      <c r="G198" s="128">
        <f t="shared" si="8"/>
        <v>-64.257481648785998</v>
      </c>
      <c r="H198" s="129" t="s">
        <v>696</v>
      </c>
      <c r="I198" s="5"/>
    </row>
    <row r="199" spans="1:9" s="13" customFormat="1" x14ac:dyDescent="0.25">
      <c r="A199" s="17" t="s">
        <v>341</v>
      </c>
      <c r="B199" s="35" t="s">
        <v>342</v>
      </c>
      <c r="C199" s="19" t="s">
        <v>690</v>
      </c>
      <c r="D199" s="131">
        <f>D200+D201+D205</f>
        <v>0</v>
      </c>
      <c r="E199" s="131">
        <f>E200+E201+E205</f>
        <v>0</v>
      </c>
      <c r="F199" s="127">
        <f t="shared" si="7"/>
        <v>0</v>
      </c>
      <c r="G199" s="128">
        <v>0</v>
      </c>
      <c r="H199" s="129" t="s">
        <v>696</v>
      </c>
      <c r="I199" s="5"/>
    </row>
    <row r="200" spans="1:9" s="13" customFormat="1" x14ac:dyDescent="0.25">
      <c r="A200" s="17" t="s">
        <v>343</v>
      </c>
      <c r="B200" s="23" t="s">
        <v>344</v>
      </c>
      <c r="C200" s="19" t="s">
        <v>690</v>
      </c>
      <c r="D200" s="131">
        <v>0</v>
      </c>
      <c r="E200" s="131">
        <v>0</v>
      </c>
      <c r="F200" s="127">
        <f t="shared" si="7"/>
        <v>0</v>
      </c>
      <c r="G200" s="128">
        <v>0</v>
      </c>
      <c r="H200" s="129" t="s">
        <v>696</v>
      </c>
      <c r="I200" s="5"/>
    </row>
    <row r="201" spans="1:9" s="13" customFormat="1" x14ac:dyDescent="0.25">
      <c r="A201" s="17" t="s">
        <v>345</v>
      </c>
      <c r="B201" s="23" t="s">
        <v>346</v>
      </c>
      <c r="C201" s="19" t="s">
        <v>690</v>
      </c>
      <c r="D201" s="131">
        <v>0</v>
      </c>
      <c r="E201" s="131">
        <v>0</v>
      </c>
      <c r="F201" s="127">
        <f t="shared" si="7"/>
        <v>0</v>
      </c>
      <c r="G201" s="128">
        <v>0</v>
      </c>
      <c r="H201" s="129" t="s">
        <v>696</v>
      </c>
      <c r="I201" s="5"/>
    </row>
    <row r="202" spans="1:9" s="13" customFormat="1" ht="31.5" x14ac:dyDescent="0.25">
      <c r="A202" s="17" t="s">
        <v>347</v>
      </c>
      <c r="B202" s="22" t="s">
        <v>348</v>
      </c>
      <c r="C202" s="19" t="s">
        <v>690</v>
      </c>
      <c r="D202" s="131">
        <f>D203+D204</f>
        <v>0</v>
      </c>
      <c r="E202" s="131">
        <v>0</v>
      </c>
      <c r="F202" s="127">
        <f t="shared" si="7"/>
        <v>0</v>
      </c>
      <c r="G202" s="128">
        <v>0</v>
      </c>
      <c r="H202" s="129" t="s">
        <v>696</v>
      </c>
      <c r="I202" s="5"/>
    </row>
    <row r="203" spans="1:9" s="13" customFormat="1" x14ac:dyDescent="0.25">
      <c r="A203" s="17" t="s">
        <v>349</v>
      </c>
      <c r="B203" s="24" t="s">
        <v>93</v>
      </c>
      <c r="C203" s="19" t="s">
        <v>690</v>
      </c>
      <c r="D203" s="131">
        <v>0</v>
      </c>
      <c r="E203" s="131">
        <v>0</v>
      </c>
      <c r="F203" s="127">
        <f t="shared" si="7"/>
        <v>0</v>
      </c>
      <c r="G203" s="128">
        <v>0</v>
      </c>
      <c r="H203" s="129" t="s">
        <v>696</v>
      </c>
      <c r="I203" s="5"/>
    </row>
    <row r="204" spans="1:9" s="13" customFormat="1" x14ac:dyDescent="0.25">
      <c r="A204" s="17" t="s">
        <v>350</v>
      </c>
      <c r="B204" s="24" t="s">
        <v>97</v>
      </c>
      <c r="C204" s="19" t="s">
        <v>690</v>
      </c>
      <c r="D204" s="131">
        <v>0</v>
      </c>
      <c r="E204" s="131">
        <v>0</v>
      </c>
      <c r="F204" s="127">
        <f t="shared" si="7"/>
        <v>0</v>
      </c>
      <c r="G204" s="128">
        <v>0</v>
      </c>
      <c r="H204" s="129" t="s">
        <v>696</v>
      </c>
      <c r="I204" s="5"/>
    </row>
    <row r="205" spans="1:9" s="13" customFormat="1" x14ac:dyDescent="0.25">
      <c r="A205" s="17" t="s">
        <v>351</v>
      </c>
      <c r="B205" s="23" t="s">
        <v>352</v>
      </c>
      <c r="C205" s="19" t="s">
        <v>690</v>
      </c>
      <c r="D205" s="131">
        <v>0</v>
      </c>
      <c r="E205" s="131">
        <v>0</v>
      </c>
      <c r="F205" s="127">
        <f t="shared" si="7"/>
        <v>0</v>
      </c>
      <c r="G205" s="128">
        <v>0</v>
      </c>
      <c r="H205" s="129" t="s">
        <v>696</v>
      </c>
      <c r="I205" s="5"/>
    </row>
    <row r="206" spans="1:9" s="13" customFormat="1" x14ac:dyDescent="0.25">
      <c r="A206" s="17" t="s">
        <v>353</v>
      </c>
      <c r="B206" s="35" t="s">
        <v>354</v>
      </c>
      <c r="C206" s="19" t="s">
        <v>690</v>
      </c>
      <c r="D206" s="131">
        <f>D207+D214+D215+D216</f>
        <v>336.31</v>
      </c>
      <c r="E206" s="131">
        <f>E207+E214+E215+E216</f>
        <v>83.52</v>
      </c>
      <c r="F206" s="127">
        <f t="shared" si="7"/>
        <v>-252.79000000000002</v>
      </c>
      <c r="G206" s="128">
        <f t="shared" si="8"/>
        <v>-75.165769676786311</v>
      </c>
      <c r="H206" s="129" t="s">
        <v>696</v>
      </c>
      <c r="I206" s="5"/>
    </row>
    <row r="207" spans="1:9" s="13" customFormat="1" x14ac:dyDescent="0.25">
      <c r="A207" s="17" t="s">
        <v>355</v>
      </c>
      <c r="B207" s="23" t="s">
        <v>356</v>
      </c>
      <c r="C207" s="19" t="s">
        <v>690</v>
      </c>
      <c r="D207" s="131">
        <f>D208+D209+D210+D211+D212+D213</f>
        <v>336.31</v>
      </c>
      <c r="E207" s="131">
        <f>E208+E209+E210+E211+E212+E213</f>
        <v>83.52</v>
      </c>
      <c r="F207" s="127">
        <f t="shared" si="7"/>
        <v>-252.79000000000002</v>
      </c>
      <c r="G207" s="128">
        <f t="shared" si="8"/>
        <v>-75.165769676786311</v>
      </c>
      <c r="H207" s="129" t="s">
        <v>696</v>
      </c>
      <c r="I207" s="5"/>
    </row>
    <row r="208" spans="1:9" s="13" customFormat="1" x14ac:dyDescent="0.25">
      <c r="A208" s="17" t="s">
        <v>357</v>
      </c>
      <c r="B208" s="22" t="s">
        <v>358</v>
      </c>
      <c r="C208" s="19" t="s">
        <v>690</v>
      </c>
      <c r="D208" s="131">
        <v>194.84</v>
      </c>
      <c r="E208" s="131">
        <v>46.52</v>
      </c>
      <c r="F208" s="127">
        <f t="shared" si="7"/>
        <v>-148.32</v>
      </c>
      <c r="G208" s="128">
        <f t="shared" si="8"/>
        <v>-76.123999178813378</v>
      </c>
      <c r="H208" s="129" t="s">
        <v>696</v>
      </c>
      <c r="I208" s="5"/>
    </row>
    <row r="209" spans="1:9" s="13" customFormat="1" x14ac:dyDescent="0.25">
      <c r="A209" s="17" t="s">
        <v>359</v>
      </c>
      <c r="B209" s="22" t="s">
        <v>360</v>
      </c>
      <c r="C209" s="19" t="s">
        <v>690</v>
      </c>
      <c r="D209" s="131">
        <v>87.29</v>
      </c>
      <c r="E209" s="131">
        <v>12.7</v>
      </c>
      <c r="F209" s="127">
        <f t="shared" si="7"/>
        <v>-74.59</v>
      </c>
      <c r="G209" s="128">
        <f t="shared" si="8"/>
        <v>-85.450796196586083</v>
      </c>
      <c r="H209" s="129" t="s">
        <v>696</v>
      </c>
      <c r="I209" s="5"/>
    </row>
    <row r="210" spans="1:9" s="13" customFormat="1" x14ac:dyDescent="0.25">
      <c r="A210" s="17" t="s">
        <v>361</v>
      </c>
      <c r="B210" s="22" t="s">
        <v>362</v>
      </c>
      <c r="C210" s="19" t="s">
        <v>690</v>
      </c>
      <c r="D210" s="131">
        <v>5.08</v>
      </c>
      <c r="E210" s="131">
        <v>2.11</v>
      </c>
      <c r="F210" s="127">
        <f t="shared" si="7"/>
        <v>-2.97</v>
      </c>
      <c r="G210" s="128">
        <f t="shared" si="8"/>
        <v>-58.464566929133866</v>
      </c>
      <c r="H210" s="129" t="s">
        <v>696</v>
      </c>
      <c r="I210" s="5"/>
    </row>
    <row r="211" spans="1:9" s="13" customFormat="1" x14ac:dyDescent="0.25">
      <c r="A211" s="17" t="s">
        <v>363</v>
      </c>
      <c r="B211" s="22" t="s">
        <v>364</v>
      </c>
      <c r="C211" s="19" t="s">
        <v>690</v>
      </c>
      <c r="D211" s="131">
        <v>49.1</v>
      </c>
      <c r="E211" s="131">
        <v>22.19</v>
      </c>
      <c r="F211" s="127">
        <f t="shared" si="7"/>
        <v>-26.91</v>
      </c>
      <c r="G211" s="128">
        <f t="shared" si="8"/>
        <v>-54.806517311608957</v>
      </c>
      <c r="H211" s="129" t="s">
        <v>696</v>
      </c>
      <c r="I211" s="5"/>
    </row>
    <row r="212" spans="1:9" s="13" customFormat="1" x14ac:dyDescent="0.25">
      <c r="A212" s="17" t="s">
        <v>365</v>
      </c>
      <c r="B212" s="22" t="s">
        <v>366</v>
      </c>
      <c r="C212" s="19" t="s">
        <v>690</v>
      </c>
      <c r="D212" s="131">
        <v>0</v>
      </c>
      <c r="E212" s="131">
        <v>0</v>
      </c>
      <c r="F212" s="127">
        <f t="shared" si="7"/>
        <v>0</v>
      </c>
      <c r="G212" s="128">
        <v>0</v>
      </c>
      <c r="H212" s="129" t="s">
        <v>696</v>
      </c>
      <c r="I212" s="5"/>
    </row>
    <row r="213" spans="1:9" s="13" customFormat="1" x14ac:dyDescent="0.25">
      <c r="A213" s="17" t="s">
        <v>367</v>
      </c>
      <c r="B213" s="22" t="s">
        <v>368</v>
      </c>
      <c r="C213" s="19" t="s">
        <v>690</v>
      </c>
      <c r="D213" s="131">
        <v>0</v>
      </c>
      <c r="E213" s="131">
        <v>0</v>
      </c>
      <c r="F213" s="127">
        <f t="shared" si="7"/>
        <v>0</v>
      </c>
      <c r="G213" s="128">
        <v>0</v>
      </c>
      <c r="H213" s="129" t="s">
        <v>696</v>
      </c>
      <c r="I213" s="5"/>
    </row>
    <row r="214" spans="1:9" s="13" customFormat="1" x14ac:dyDescent="0.25">
      <c r="A214" s="17" t="s">
        <v>369</v>
      </c>
      <c r="B214" s="23" t="s">
        <v>370</v>
      </c>
      <c r="C214" s="19" t="s">
        <v>690</v>
      </c>
      <c r="D214" s="131">
        <v>0</v>
      </c>
      <c r="E214" s="131">
        <v>0</v>
      </c>
      <c r="F214" s="127">
        <f t="shared" si="7"/>
        <v>0</v>
      </c>
      <c r="G214" s="128">
        <v>0</v>
      </c>
      <c r="H214" s="129" t="s">
        <v>696</v>
      </c>
      <c r="I214" s="5"/>
    </row>
    <row r="215" spans="1:9" s="13" customFormat="1" x14ac:dyDescent="0.25">
      <c r="A215" s="17" t="s">
        <v>371</v>
      </c>
      <c r="B215" s="23" t="s">
        <v>372</v>
      </c>
      <c r="C215" s="19" t="s">
        <v>690</v>
      </c>
      <c r="D215" s="131">
        <v>0</v>
      </c>
      <c r="E215" s="131">
        <v>0</v>
      </c>
      <c r="F215" s="127">
        <f t="shared" si="7"/>
        <v>0</v>
      </c>
      <c r="G215" s="128">
        <v>0</v>
      </c>
      <c r="H215" s="129" t="s">
        <v>696</v>
      </c>
      <c r="I215" s="5"/>
    </row>
    <row r="216" spans="1:9" s="13" customFormat="1" x14ac:dyDescent="0.25">
      <c r="A216" s="17" t="s">
        <v>373</v>
      </c>
      <c r="B216" s="23" t="s">
        <v>179</v>
      </c>
      <c r="C216" s="19" t="s">
        <v>277</v>
      </c>
      <c r="D216" s="131">
        <v>0</v>
      </c>
      <c r="E216" s="131">
        <v>0</v>
      </c>
      <c r="F216" s="127">
        <f t="shared" si="7"/>
        <v>0</v>
      </c>
      <c r="G216" s="128">
        <v>0</v>
      </c>
      <c r="H216" s="129" t="s">
        <v>696</v>
      </c>
      <c r="I216" s="5"/>
    </row>
    <row r="217" spans="1:9" s="13" customFormat="1" ht="31.5" x14ac:dyDescent="0.25">
      <c r="A217" s="17" t="s">
        <v>374</v>
      </c>
      <c r="B217" s="23" t="s">
        <v>375</v>
      </c>
      <c r="C217" s="19" t="s">
        <v>690</v>
      </c>
      <c r="D217" s="131">
        <v>0</v>
      </c>
      <c r="E217" s="131">
        <v>0</v>
      </c>
      <c r="F217" s="127">
        <f t="shared" si="7"/>
        <v>0</v>
      </c>
      <c r="G217" s="128">
        <v>0</v>
      </c>
      <c r="H217" s="129" t="s">
        <v>696</v>
      </c>
      <c r="I217" s="5"/>
    </row>
    <row r="218" spans="1:9" s="13" customFormat="1" x14ac:dyDescent="0.25">
      <c r="A218" s="17" t="s">
        <v>376</v>
      </c>
      <c r="B218" s="35" t="s">
        <v>377</v>
      </c>
      <c r="C218" s="19" t="s">
        <v>690</v>
      </c>
      <c r="D218" s="131">
        <f>D219+D220+D224+D225+D228+D229+D230</f>
        <v>0</v>
      </c>
      <c r="E218" s="131">
        <f>E219+E220+E224+E225+E228+E229+E230</f>
        <v>0</v>
      </c>
      <c r="F218" s="127">
        <f t="shared" si="7"/>
        <v>0</v>
      </c>
      <c r="G218" s="128">
        <v>0</v>
      </c>
      <c r="H218" s="129" t="s">
        <v>696</v>
      </c>
      <c r="I218" s="5"/>
    </row>
    <row r="219" spans="1:9" s="13" customFormat="1" x14ac:dyDescent="0.25">
      <c r="A219" s="17" t="s">
        <v>378</v>
      </c>
      <c r="B219" s="23" t="s">
        <v>379</v>
      </c>
      <c r="C219" s="19" t="s">
        <v>690</v>
      </c>
      <c r="D219" s="131">
        <v>0</v>
      </c>
      <c r="E219" s="131">
        <v>0</v>
      </c>
      <c r="F219" s="127">
        <f t="shared" si="7"/>
        <v>0</v>
      </c>
      <c r="G219" s="128">
        <v>0</v>
      </c>
      <c r="H219" s="129" t="s">
        <v>696</v>
      </c>
      <c r="I219" s="5"/>
    </row>
    <row r="220" spans="1:9" s="13" customFormat="1" x14ac:dyDescent="0.25">
      <c r="A220" s="17" t="s">
        <v>380</v>
      </c>
      <c r="B220" s="23" t="s">
        <v>381</v>
      </c>
      <c r="C220" s="19" t="s">
        <v>690</v>
      </c>
      <c r="D220" s="131">
        <f>D221+D222+D223</f>
        <v>0</v>
      </c>
      <c r="E220" s="131">
        <v>0</v>
      </c>
      <c r="F220" s="127">
        <f t="shared" si="7"/>
        <v>0</v>
      </c>
      <c r="G220" s="128">
        <v>0</v>
      </c>
      <c r="H220" s="129" t="s">
        <v>696</v>
      </c>
      <c r="I220" s="5"/>
    </row>
    <row r="221" spans="1:9" s="13" customFormat="1" x14ac:dyDescent="0.25">
      <c r="A221" s="17" t="s">
        <v>382</v>
      </c>
      <c r="B221" s="22" t="s">
        <v>383</v>
      </c>
      <c r="C221" s="19" t="s">
        <v>690</v>
      </c>
      <c r="D221" s="131">
        <v>0</v>
      </c>
      <c r="E221" s="131">
        <v>0</v>
      </c>
      <c r="F221" s="127">
        <f t="shared" si="7"/>
        <v>0</v>
      </c>
      <c r="G221" s="128">
        <v>0</v>
      </c>
      <c r="H221" s="129" t="s">
        <v>696</v>
      </c>
      <c r="I221" s="5"/>
    </row>
    <row r="222" spans="1:9" s="13" customFormat="1" x14ac:dyDescent="0.25">
      <c r="A222" s="17" t="s">
        <v>384</v>
      </c>
      <c r="B222" s="22" t="s">
        <v>385</v>
      </c>
      <c r="C222" s="19" t="s">
        <v>690</v>
      </c>
      <c r="D222" s="131">
        <v>0</v>
      </c>
      <c r="E222" s="131">
        <v>0</v>
      </c>
      <c r="F222" s="127">
        <f t="shared" si="7"/>
        <v>0</v>
      </c>
      <c r="G222" s="128">
        <v>0</v>
      </c>
      <c r="H222" s="129" t="s">
        <v>696</v>
      </c>
      <c r="I222" s="5"/>
    </row>
    <row r="223" spans="1:9" s="13" customFormat="1" x14ac:dyDescent="0.25">
      <c r="A223" s="17" t="s">
        <v>386</v>
      </c>
      <c r="B223" s="22" t="s">
        <v>387</v>
      </c>
      <c r="C223" s="19" t="s">
        <v>690</v>
      </c>
      <c r="D223" s="131">
        <v>0</v>
      </c>
      <c r="E223" s="131">
        <v>0</v>
      </c>
      <c r="F223" s="127">
        <f t="shared" si="7"/>
        <v>0</v>
      </c>
      <c r="G223" s="128">
        <v>0</v>
      </c>
      <c r="H223" s="129" t="s">
        <v>696</v>
      </c>
      <c r="I223" s="5"/>
    </row>
    <row r="224" spans="1:9" s="13" customFormat="1" x14ac:dyDescent="0.25">
      <c r="A224" s="17" t="s">
        <v>388</v>
      </c>
      <c r="B224" s="23" t="s">
        <v>389</v>
      </c>
      <c r="C224" s="19" t="s">
        <v>690</v>
      </c>
      <c r="D224" s="131">
        <v>0</v>
      </c>
      <c r="E224" s="131">
        <v>0</v>
      </c>
      <c r="F224" s="127">
        <f t="shared" si="7"/>
        <v>0</v>
      </c>
      <c r="G224" s="128">
        <v>0</v>
      </c>
      <c r="H224" s="129" t="s">
        <v>696</v>
      </c>
      <c r="I224" s="5"/>
    </row>
    <row r="225" spans="1:9" s="13" customFormat="1" x14ac:dyDescent="0.25">
      <c r="A225" s="17" t="s">
        <v>390</v>
      </c>
      <c r="B225" s="23" t="s">
        <v>391</v>
      </c>
      <c r="C225" s="19" t="s">
        <v>690</v>
      </c>
      <c r="D225" s="131">
        <f>D226+D227</f>
        <v>0</v>
      </c>
      <c r="E225" s="131">
        <v>0</v>
      </c>
      <c r="F225" s="127">
        <f t="shared" si="7"/>
        <v>0</v>
      </c>
      <c r="G225" s="128">
        <v>0</v>
      </c>
      <c r="H225" s="129" t="s">
        <v>696</v>
      </c>
      <c r="I225" s="5"/>
    </row>
    <row r="226" spans="1:9" s="13" customFormat="1" x14ac:dyDescent="0.25">
      <c r="A226" s="17" t="s">
        <v>392</v>
      </c>
      <c r="B226" s="22" t="s">
        <v>393</v>
      </c>
      <c r="C226" s="19" t="s">
        <v>690</v>
      </c>
      <c r="D226" s="131">
        <v>0</v>
      </c>
      <c r="E226" s="131">
        <v>0</v>
      </c>
      <c r="F226" s="127">
        <f t="shared" si="7"/>
        <v>0</v>
      </c>
      <c r="G226" s="128">
        <v>0</v>
      </c>
      <c r="H226" s="129" t="s">
        <v>696</v>
      </c>
      <c r="I226" s="5"/>
    </row>
    <row r="227" spans="1:9" s="13" customFormat="1" x14ac:dyDescent="0.25">
      <c r="A227" s="17" t="s">
        <v>394</v>
      </c>
      <c r="B227" s="22" t="s">
        <v>395</v>
      </c>
      <c r="C227" s="19" t="s">
        <v>690</v>
      </c>
      <c r="D227" s="131">
        <v>0</v>
      </c>
      <c r="E227" s="131">
        <v>0</v>
      </c>
      <c r="F227" s="127">
        <f t="shared" ref="F227:F290" si="9">E227-D227</f>
        <v>0</v>
      </c>
      <c r="G227" s="128">
        <v>0</v>
      </c>
      <c r="H227" s="129" t="s">
        <v>696</v>
      </c>
      <c r="I227" s="5"/>
    </row>
    <row r="228" spans="1:9" s="13" customFormat="1" x14ac:dyDescent="0.25">
      <c r="A228" s="17" t="s">
        <v>396</v>
      </c>
      <c r="B228" s="23" t="s">
        <v>397</v>
      </c>
      <c r="C228" s="19" t="s">
        <v>690</v>
      </c>
      <c r="D228" s="131">
        <v>0</v>
      </c>
      <c r="E228" s="131">
        <v>0</v>
      </c>
      <c r="F228" s="127">
        <f t="shared" si="9"/>
        <v>0</v>
      </c>
      <c r="G228" s="128">
        <v>0</v>
      </c>
      <c r="H228" s="129" t="s">
        <v>696</v>
      </c>
      <c r="I228" s="5"/>
    </row>
    <row r="229" spans="1:9" s="13" customFormat="1" x14ac:dyDescent="0.25">
      <c r="A229" s="17" t="s">
        <v>398</v>
      </c>
      <c r="B229" s="23" t="s">
        <v>399</v>
      </c>
      <c r="C229" s="19" t="s">
        <v>690</v>
      </c>
      <c r="D229" s="131">
        <v>0</v>
      </c>
      <c r="E229" s="131">
        <v>0</v>
      </c>
      <c r="F229" s="127">
        <f t="shared" si="9"/>
        <v>0</v>
      </c>
      <c r="G229" s="128">
        <v>0</v>
      </c>
      <c r="H229" s="129" t="s">
        <v>696</v>
      </c>
      <c r="I229" s="5"/>
    </row>
    <row r="230" spans="1:9" s="13" customFormat="1" x14ac:dyDescent="0.25">
      <c r="A230" s="17" t="s">
        <v>400</v>
      </c>
      <c r="B230" s="23" t="s">
        <v>401</v>
      </c>
      <c r="C230" s="19" t="s">
        <v>690</v>
      </c>
      <c r="D230" s="131">
        <v>0</v>
      </c>
      <c r="E230" s="131">
        <v>0</v>
      </c>
      <c r="F230" s="127">
        <f t="shared" si="9"/>
        <v>0</v>
      </c>
      <c r="G230" s="128">
        <v>0</v>
      </c>
      <c r="H230" s="129" t="s">
        <v>696</v>
      </c>
      <c r="I230" s="5"/>
    </row>
    <row r="231" spans="1:9" s="13" customFormat="1" x14ac:dyDescent="0.25">
      <c r="A231" s="17" t="s">
        <v>402</v>
      </c>
      <c r="B231" s="35" t="s">
        <v>403</v>
      </c>
      <c r="C231" s="19" t="s">
        <v>690</v>
      </c>
      <c r="D231" s="131">
        <f>D232+D236+D237</f>
        <v>0</v>
      </c>
      <c r="E231" s="131">
        <f>E232+E236+E237</f>
        <v>0</v>
      </c>
      <c r="F231" s="127">
        <f t="shared" si="9"/>
        <v>0</v>
      </c>
      <c r="G231" s="128">
        <v>0</v>
      </c>
      <c r="H231" s="129" t="s">
        <v>696</v>
      </c>
      <c r="I231" s="5"/>
    </row>
    <row r="232" spans="1:9" s="13" customFormat="1" x14ac:dyDescent="0.25">
      <c r="A232" s="17" t="s">
        <v>404</v>
      </c>
      <c r="B232" s="23" t="s">
        <v>405</v>
      </c>
      <c r="C232" s="19" t="s">
        <v>690</v>
      </c>
      <c r="D232" s="131">
        <f>D233+D234+D235</f>
        <v>0</v>
      </c>
      <c r="E232" s="131">
        <v>0</v>
      </c>
      <c r="F232" s="127">
        <f t="shared" si="9"/>
        <v>0</v>
      </c>
      <c r="G232" s="128">
        <v>0</v>
      </c>
      <c r="H232" s="129" t="s">
        <v>696</v>
      </c>
      <c r="I232" s="5"/>
    </row>
    <row r="233" spans="1:9" s="13" customFormat="1" x14ac:dyDescent="0.25">
      <c r="A233" s="17" t="s">
        <v>406</v>
      </c>
      <c r="B233" s="22" t="s">
        <v>383</v>
      </c>
      <c r="C233" s="19" t="s">
        <v>690</v>
      </c>
      <c r="D233" s="131">
        <v>0</v>
      </c>
      <c r="E233" s="131">
        <v>0</v>
      </c>
      <c r="F233" s="127">
        <f t="shared" si="9"/>
        <v>0</v>
      </c>
      <c r="G233" s="128">
        <v>0</v>
      </c>
      <c r="H233" s="129" t="s">
        <v>696</v>
      </c>
      <c r="I233" s="5"/>
    </row>
    <row r="234" spans="1:9" s="13" customFormat="1" x14ac:dyDescent="0.25">
      <c r="A234" s="17" t="s">
        <v>407</v>
      </c>
      <c r="B234" s="22" t="s">
        <v>385</v>
      </c>
      <c r="C234" s="19" t="s">
        <v>690</v>
      </c>
      <c r="D234" s="131">
        <v>0</v>
      </c>
      <c r="E234" s="131">
        <v>0</v>
      </c>
      <c r="F234" s="127">
        <f t="shared" si="9"/>
        <v>0</v>
      </c>
      <c r="G234" s="128">
        <v>0</v>
      </c>
      <c r="H234" s="129" t="s">
        <v>696</v>
      </c>
      <c r="I234" s="5"/>
    </row>
    <row r="235" spans="1:9" s="13" customFormat="1" x14ac:dyDescent="0.25">
      <c r="A235" s="17" t="s">
        <v>408</v>
      </c>
      <c r="B235" s="22" t="s">
        <v>387</v>
      </c>
      <c r="C235" s="19" t="s">
        <v>690</v>
      </c>
      <c r="D235" s="131">
        <v>0</v>
      </c>
      <c r="E235" s="131">
        <v>0</v>
      </c>
      <c r="F235" s="127">
        <f t="shared" si="9"/>
        <v>0</v>
      </c>
      <c r="G235" s="128">
        <v>0</v>
      </c>
      <c r="H235" s="129" t="s">
        <v>696</v>
      </c>
      <c r="I235" s="5"/>
    </row>
    <row r="236" spans="1:9" s="13" customFormat="1" x14ac:dyDescent="0.25">
      <c r="A236" s="17" t="s">
        <v>409</v>
      </c>
      <c r="B236" s="23" t="s">
        <v>274</v>
      </c>
      <c r="C236" s="19" t="s">
        <v>690</v>
      </c>
      <c r="D236" s="131">
        <v>0</v>
      </c>
      <c r="E236" s="131">
        <v>0</v>
      </c>
      <c r="F236" s="127">
        <f t="shared" si="9"/>
        <v>0</v>
      </c>
      <c r="G236" s="128">
        <v>0</v>
      </c>
      <c r="H236" s="129" t="s">
        <v>696</v>
      </c>
      <c r="I236" s="5"/>
    </row>
    <row r="237" spans="1:9" s="13" customFormat="1" x14ac:dyDescent="0.25">
      <c r="A237" s="17" t="s">
        <v>410</v>
      </c>
      <c r="B237" s="23" t="s">
        <v>411</v>
      </c>
      <c r="C237" s="19" t="s">
        <v>690</v>
      </c>
      <c r="D237" s="131">
        <v>0</v>
      </c>
      <c r="E237" s="131">
        <v>0</v>
      </c>
      <c r="F237" s="127">
        <f t="shared" si="9"/>
        <v>0</v>
      </c>
      <c r="G237" s="128">
        <v>0</v>
      </c>
      <c r="H237" s="129" t="s">
        <v>696</v>
      </c>
      <c r="I237" s="5"/>
    </row>
    <row r="238" spans="1:9" s="13" customFormat="1" ht="31.5" x14ac:dyDescent="0.25">
      <c r="A238" s="17" t="s">
        <v>412</v>
      </c>
      <c r="B238" s="35" t="s">
        <v>413</v>
      </c>
      <c r="C238" s="19" t="s">
        <v>690</v>
      </c>
      <c r="D238" s="131">
        <f>D163-D181</f>
        <v>312.44000000000005</v>
      </c>
      <c r="E238" s="131">
        <f>E163-E181</f>
        <v>85.550000000000068</v>
      </c>
      <c r="F238" s="127">
        <f t="shared" si="9"/>
        <v>-226.89</v>
      </c>
      <c r="G238" s="128">
        <f t="shared" ref="G238:G278" si="10">F238/D238*100</f>
        <v>-72.618742798617319</v>
      </c>
      <c r="H238" s="129" t="s">
        <v>696</v>
      </c>
      <c r="I238" s="5"/>
    </row>
    <row r="239" spans="1:9" s="13" customFormat="1" ht="31.5" x14ac:dyDescent="0.25">
      <c r="A239" s="17" t="s">
        <v>414</v>
      </c>
      <c r="B239" s="35" t="s">
        <v>415</v>
      </c>
      <c r="C239" s="19" t="s">
        <v>690</v>
      </c>
      <c r="D239" s="131">
        <f>D199-D206</f>
        <v>-336.31</v>
      </c>
      <c r="E239" s="131">
        <f>E199-E206</f>
        <v>-83.52</v>
      </c>
      <c r="F239" s="127">
        <f t="shared" si="9"/>
        <v>252.79000000000002</v>
      </c>
      <c r="G239" s="128">
        <f t="shared" si="10"/>
        <v>-75.165769676786311</v>
      </c>
      <c r="H239" s="129" t="s">
        <v>696</v>
      </c>
      <c r="I239" s="5"/>
    </row>
    <row r="240" spans="1:9" s="13" customFormat="1" x14ac:dyDescent="0.25">
      <c r="A240" s="17" t="s">
        <v>416</v>
      </c>
      <c r="B240" s="23" t="s">
        <v>417</v>
      </c>
      <c r="C240" s="19" t="s">
        <v>690</v>
      </c>
      <c r="D240" s="131">
        <v>-320</v>
      </c>
      <c r="E240" s="131">
        <v>0</v>
      </c>
      <c r="F240" s="127">
        <f t="shared" si="9"/>
        <v>320</v>
      </c>
      <c r="G240" s="128">
        <f t="shared" si="10"/>
        <v>-100</v>
      </c>
      <c r="H240" s="129" t="s">
        <v>696</v>
      </c>
      <c r="I240" s="5"/>
    </row>
    <row r="241" spans="1:9" s="13" customFormat="1" x14ac:dyDescent="0.25">
      <c r="A241" s="17" t="s">
        <v>418</v>
      </c>
      <c r="B241" s="23" t="s">
        <v>419</v>
      </c>
      <c r="C241" s="19" t="s">
        <v>690</v>
      </c>
      <c r="D241" s="131">
        <v>0</v>
      </c>
      <c r="E241" s="131">
        <v>0</v>
      </c>
      <c r="F241" s="127">
        <f t="shared" si="9"/>
        <v>0</v>
      </c>
      <c r="G241" s="128">
        <v>0</v>
      </c>
      <c r="H241" s="129" t="s">
        <v>696</v>
      </c>
      <c r="I241" s="5"/>
    </row>
    <row r="242" spans="1:9" s="13" customFormat="1" ht="31.5" x14ac:dyDescent="0.25">
      <c r="A242" s="17" t="s">
        <v>420</v>
      </c>
      <c r="B242" s="35" t="s">
        <v>421</v>
      </c>
      <c r="C242" s="19" t="s">
        <v>690</v>
      </c>
      <c r="D242" s="131">
        <f>D218-D231</f>
        <v>0</v>
      </c>
      <c r="E242" s="131">
        <v>0</v>
      </c>
      <c r="F242" s="127">
        <f t="shared" si="9"/>
        <v>0</v>
      </c>
      <c r="G242" s="128">
        <v>0</v>
      </c>
      <c r="H242" s="129" t="s">
        <v>696</v>
      </c>
      <c r="I242" s="5"/>
    </row>
    <row r="243" spans="1:9" s="13" customFormat="1" x14ac:dyDescent="0.25">
      <c r="A243" s="17" t="s">
        <v>422</v>
      </c>
      <c r="B243" s="23" t="s">
        <v>423</v>
      </c>
      <c r="C243" s="19" t="s">
        <v>690</v>
      </c>
      <c r="D243" s="131">
        <v>0</v>
      </c>
      <c r="E243" s="131">
        <v>0</v>
      </c>
      <c r="F243" s="127">
        <f t="shared" si="9"/>
        <v>0</v>
      </c>
      <c r="G243" s="128">
        <v>0</v>
      </c>
      <c r="H243" s="129" t="s">
        <v>696</v>
      </c>
      <c r="I243" s="5"/>
    </row>
    <row r="244" spans="1:9" s="13" customFormat="1" x14ac:dyDescent="0.25">
      <c r="A244" s="17" t="s">
        <v>424</v>
      </c>
      <c r="B244" s="23" t="s">
        <v>425</v>
      </c>
      <c r="C244" s="19" t="s">
        <v>690</v>
      </c>
      <c r="D244" s="131">
        <v>0</v>
      </c>
      <c r="E244" s="131">
        <v>0</v>
      </c>
      <c r="F244" s="127">
        <f t="shared" si="9"/>
        <v>0</v>
      </c>
      <c r="G244" s="128">
        <v>0</v>
      </c>
      <c r="H244" s="129" t="s">
        <v>696</v>
      </c>
      <c r="I244" s="5"/>
    </row>
    <row r="245" spans="1:9" s="13" customFormat="1" x14ac:dyDescent="0.25">
      <c r="A245" s="17" t="s">
        <v>426</v>
      </c>
      <c r="B245" s="35" t="s">
        <v>427</v>
      </c>
      <c r="C245" s="19" t="s">
        <v>690</v>
      </c>
      <c r="D245" s="131">
        <v>0</v>
      </c>
      <c r="E245" s="131">
        <v>0</v>
      </c>
      <c r="F245" s="127">
        <f t="shared" si="9"/>
        <v>0</v>
      </c>
      <c r="G245" s="128">
        <v>0</v>
      </c>
      <c r="H245" s="129" t="s">
        <v>696</v>
      </c>
      <c r="I245" s="5"/>
    </row>
    <row r="246" spans="1:9" s="13" customFormat="1" x14ac:dyDescent="0.25">
      <c r="A246" s="17" t="s">
        <v>428</v>
      </c>
      <c r="B246" s="35" t="s">
        <v>429</v>
      </c>
      <c r="C246" s="19" t="s">
        <v>690</v>
      </c>
      <c r="D246" s="131">
        <f>D238+D239+D242+D245</f>
        <v>-23.869999999999948</v>
      </c>
      <c r="E246" s="131">
        <f>E238+E239+E242+E245</f>
        <v>2.0300000000000722</v>
      </c>
      <c r="F246" s="127">
        <f t="shared" si="9"/>
        <v>25.90000000000002</v>
      </c>
      <c r="G246" s="128">
        <f t="shared" si="10"/>
        <v>-108.50439882697979</v>
      </c>
      <c r="H246" s="129" t="s">
        <v>696</v>
      </c>
      <c r="I246" s="5"/>
    </row>
    <row r="247" spans="1:9" s="13" customFormat="1" x14ac:dyDescent="0.25">
      <c r="A247" s="17" t="s">
        <v>430</v>
      </c>
      <c r="B247" s="35" t="s">
        <v>431</v>
      </c>
      <c r="C247" s="19" t="s">
        <v>690</v>
      </c>
      <c r="D247" s="132">
        <v>43.74</v>
      </c>
      <c r="E247" s="131">
        <v>43.74</v>
      </c>
      <c r="F247" s="127">
        <f t="shared" si="9"/>
        <v>0</v>
      </c>
      <c r="G247" s="128">
        <f t="shared" si="10"/>
        <v>0</v>
      </c>
      <c r="H247" s="129" t="s">
        <v>696</v>
      </c>
      <c r="I247" s="5"/>
    </row>
    <row r="248" spans="1:9" s="13" customFormat="1" ht="16.5" thickBot="1" x14ac:dyDescent="0.3">
      <c r="A248" s="26" t="s">
        <v>432</v>
      </c>
      <c r="B248" s="38" t="s">
        <v>433</v>
      </c>
      <c r="C248" s="19" t="s">
        <v>690</v>
      </c>
      <c r="D248" s="133">
        <f>D247+D163-D181-D206-D231</f>
        <v>19.869999999999834</v>
      </c>
      <c r="E248" s="133">
        <f>E247+E163-E181-E206-E231</f>
        <v>45.770000000000081</v>
      </c>
      <c r="F248" s="133">
        <f t="shared" si="9"/>
        <v>25.900000000000247</v>
      </c>
      <c r="G248" s="134">
        <f t="shared" si="10"/>
        <v>130.34725717161783</v>
      </c>
      <c r="H248" s="67" t="s">
        <v>696</v>
      </c>
      <c r="I248" s="5"/>
    </row>
    <row r="249" spans="1:9" s="13" customFormat="1" x14ac:dyDescent="0.25">
      <c r="A249" s="14" t="s">
        <v>434</v>
      </c>
      <c r="B249" s="15" t="s">
        <v>179</v>
      </c>
      <c r="C249" s="16" t="s">
        <v>277</v>
      </c>
      <c r="D249" s="127">
        <v>0</v>
      </c>
      <c r="E249" s="127">
        <v>0</v>
      </c>
      <c r="F249" s="127">
        <f t="shared" si="9"/>
        <v>0</v>
      </c>
      <c r="G249" s="128">
        <v>0</v>
      </c>
      <c r="H249" s="129" t="s">
        <v>696</v>
      </c>
      <c r="I249" s="5"/>
    </row>
    <row r="250" spans="1:9" s="13" customFormat="1" x14ac:dyDescent="0.25">
      <c r="A250" s="17" t="s">
        <v>435</v>
      </c>
      <c r="B250" s="23" t="s">
        <v>436</v>
      </c>
      <c r="C250" s="19" t="s">
        <v>690</v>
      </c>
      <c r="D250" s="131">
        <f>D251+D259+D261+D263+D265+D267+D269+D271+D277</f>
        <v>791.86</v>
      </c>
      <c r="E250" s="131">
        <f>E251+E259+E261+E263+E265+E267+E269+E271+E277</f>
        <v>757.53</v>
      </c>
      <c r="F250" s="127">
        <f t="shared" si="9"/>
        <v>-34.330000000000041</v>
      </c>
      <c r="G250" s="128">
        <f t="shared" si="10"/>
        <v>-4.3353623115197175</v>
      </c>
      <c r="H250" s="129" t="s">
        <v>696</v>
      </c>
      <c r="I250" s="5"/>
    </row>
    <row r="251" spans="1:9" s="13" customFormat="1" x14ac:dyDescent="0.25">
      <c r="A251" s="17" t="s">
        <v>437</v>
      </c>
      <c r="B251" s="22" t="s">
        <v>438</v>
      </c>
      <c r="C251" s="19" t="s">
        <v>690</v>
      </c>
      <c r="D251" s="131">
        <f>D253+D255+D257</f>
        <v>12.77</v>
      </c>
      <c r="E251" s="131">
        <f>E253+E255+E257</f>
        <v>11.53</v>
      </c>
      <c r="F251" s="127">
        <f t="shared" si="9"/>
        <v>-1.2400000000000002</v>
      </c>
      <c r="G251" s="128">
        <f t="shared" si="10"/>
        <v>-9.710258418167582</v>
      </c>
      <c r="H251" s="129" t="s">
        <v>696</v>
      </c>
      <c r="I251" s="5"/>
    </row>
    <row r="252" spans="1:9" s="13" customFormat="1" x14ac:dyDescent="0.25">
      <c r="A252" s="17" t="s">
        <v>439</v>
      </c>
      <c r="B252" s="24" t="s">
        <v>440</v>
      </c>
      <c r="C252" s="19" t="s">
        <v>690</v>
      </c>
      <c r="D252" s="131">
        <v>0</v>
      </c>
      <c r="E252" s="131">
        <f>E251</f>
        <v>11.53</v>
      </c>
      <c r="F252" s="127">
        <f t="shared" si="9"/>
        <v>11.53</v>
      </c>
      <c r="G252" s="128">
        <v>0</v>
      </c>
      <c r="H252" s="129" t="s">
        <v>696</v>
      </c>
      <c r="I252" s="5"/>
    </row>
    <row r="253" spans="1:9" s="13" customFormat="1" ht="31.5" x14ac:dyDescent="0.25">
      <c r="A253" s="17" t="s">
        <v>441</v>
      </c>
      <c r="B253" s="24" t="s">
        <v>442</v>
      </c>
      <c r="C253" s="19" t="s">
        <v>690</v>
      </c>
      <c r="D253" s="131">
        <v>0</v>
      </c>
      <c r="E253" s="131">
        <v>0</v>
      </c>
      <c r="F253" s="127">
        <f t="shared" si="9"/>
        <v>0</v>
      </c>
      <c r="G253" s="128">
        <v>0</v>
      </c>
      <c r="H253" s="129" t="s">
        <v>696</v>
      </c>
      <c r="I253" s="5"/>
    </row>
    <row r="254" spans="1:9" s="13" customFormat="1" x14ac:dyDescent="0.25">
      <c r="A254" s="17" t="s">
        <v>443</v>
      </c>
      <c r="B254" s="25" t="s">
        <v>440</v>
      </c>
      <c r="C254" s="19" t="s">
        <v>690</v>
      </c>
      <c r="D254" s="131">
        <v>0</v>
      </c>
      <c r="E254" s="131">
        <v>0</v>
      </c>
      <c r="F254" s="127">
        <f t="shared" si="9"/>
        <v>0</v>
      </c>
      <c r="G254" s="128">
        <v>0</v>
      </c>
      <c r="H254" s="129" t="s">
        <v>696</v>
      </c>
      <c r="I254" s="5"/>
    </row>
    <row r="255" spans="1:9" s="13" customFormat="1" ht="31.5" x14ac:dyDescent="0.25">
      <c r="A255" s="17" t="s">
        <v>444</v>
      </c>
      <c r="B255" s="24" t="s">
        <v>110</v>
      </c>
      <c r="C255" s="19" t="s">
        <v>690</v>
      </c>
      <c r="D255" s="131">
        <v>0</v>
      </c>
      <c r="E255" s="131">
        <v>0</v>
      </c>
      <c r="F255" s="127">
        <f t="shared" si="9"/>
        <v>0</v>
      </c>
      <c r="G255" s="128">
        <v>0</v>
      </c>
      <c r="H255" s="129" t="s">
        <v>696</v>
      </c>
      <c r="I255" s="5"/>
    </row>
    <row r="256" spans="1:9" s="13" customFormat="1" x14ac:dyDescent="0.25">
      <c r="A256" s="17" t="s">
        <v>445</v>
      </c>
      <c r="B256" s="25" t="s">
        <v>440</v>
      </c>
      <c r="C256" s="19" t="s">
        <v>690</v>
      </c>
      <c r="D256" s="131">
        <v>0</v>
      </c>
      <c r="E256" s="131">
        <v>0</v>
      </c>
      <c r="F256" s="127">
        <f t="shared" si="9"/>
        <v>0</v>
      </c>
      <c r="G256" s="128">
        <v>0</v>
      </c>
      <c r="H256" s="129" t="s">
        <v>696</v>
      </c>
      <c r="I256" s="5"/>
    </row>
    <row r="257" spans="1:9" s="13" customFormat="1" ht="31.5" x14ac:dyDescent="0.25">
      <c r="A257" s="17" t="s">
        <v>446</v>
      </c>
      <c r="B257" s="24" t="s">
        <v>111</v>
      </c>
      <c r="C257" s="19" t="s">
        <v>690</v>
      </c>
      <c r="D257" s="131">
        <v>12.77</v>
      </c>
      <c r="E257" s="131">
        <v>11.53</v>
      </c>
      <c r="F257" s="127">
        <f t="shared" si="9"/>
        <v>-1.2400000000000002</v>
      </c>
      <c r="G257" s="128">
        <f t="shared" si="10"/>
        <v>-9.710258418167582</v>
      </c>
      <c r="H257" s="129" t="s">
        <v>696</v>
      </c>
      <c r="I257" s="5"/>
    </row>
    <row r="258" spans="1:9" s="13" customFormat="1" x14ac:dyDescent="0.25">
      <c r="A258" s="17" t="s">
        <v>447</v>
      </c>
      <c r="B258" s="25" t="s">
        <v>440</v>
      </c>
      <c r="C258" s="19" t="s">
        <v>690</v>
      </c>
      <c r="D258" s="131">
        <v>12.77</v>
      </c>
      <c r="E258" s="131">
        <v>11.53</v>
      </c>
      <c r="F258" s="127">
        <f t="shared" si="9"/>
        <v>-1.2400000000000002</v>
      </c>
      <c r="G258" s="128">
        <f t="shared" si="10"/>
        <v>-9.710258418167582</v>
      </c>
      <c r="H258" s="129" t="s">
        <v>696</v>
      </c>
      <c r="I258" s="5"/>
    </row>
    <row r="259" spans="1:9" s="13" customFormat="1" x14ac:dyDescent="0.25">
      <c r="A259" s="17" t="s">
        <v>448</v>
      </c>
      <c r="B259" s="22" t="s">
        <v>449</v>
      </c>
      <c r="C259" s="19" t="s">
        <v>690</v>
      </c>
      <c r="D259" s="131">
        <v>0</v>
      </c>
      <c r="E259" s="131">
        <v>0</v>
      </c>
      <c r="F259" s="127">
        <f t="shared" si="9"/>
        <v>0</v>
      </c>
      <c r="G259" s="128">
        <v>0</v>
      </c>
      <c r="H259" s="129" t="s">
        <v>696</v>
      </c>
      <c r="I259" s="5"/>
    </row>
    <row r="260" spans="1:9" s="13" customFormat="1" x14ac:dyDescent="0.25">
      <c r="A260" s="17" t="s">
        <v>450</v>
      </c>
      <c r="B260" s="24" t="s">
        <v>440</v>
      </c>
      <c r="C260" s="19" t="s">
        <v>690</v>
      </c>
      <c r="D260" s="131">
        <v>0</v>
      </c>
      <c r="E260" s="131">
        <v>0</v>
      </c>
      <c r="F260" s="127">
        <f t="shared" si="9"/>
        <v>0</v>
      </c>
      <c r="G260" s="128">
        <v>0</v>
      </c>
      <c r="H260" s="129" t="s">
        <v>696</v>
      </c>
      <c r="I260" s="5"/>
    </row>
    <row r="261" spans="1:9" s="13" customFormat="1" x14ac:dyDescent="0.25">
      <c r="A261" s="17" t="s">
        <v>451</v>
      </c>
      <c r="B261" s="21" t="s">
        <v>41</v>
      </c>
      <c r="C261" s="19" t="s">
        <v>690</v>
      </c>
      <c r="D261" s="131">
        <v>82.11</v>
      </c>
      <c r="E261" s="131">
        <v>164.89</v>
      </c>
      <c r="F261" s="127">
        <f t="shared" si="9"/>
        <v>82.779999999999987</v>
      </c>
      <c r="G261" s="128">
        <f t="shared" si="10"/>
        <v>100.81597856533917</v>
      </c>
      <c r="H261" s="129" t="s">
        <v>696</v>
      </c>
      <c r="I261" s="5"/>
    </row>
    <row r="262" spans="1:9" s="13" customFormat="1" x14ac:dyDescent="0.25">
      <c r="A262" s="17" t="s">
        <v>452</v>
      </c>
      <c r="B262" s="24" t="s">
        <v>440</v>
      </c>
      <c r="C262" s="19" t="s">
        <v>690</v>
      </c>
      <c r="D262" s="131">
        <v>0</v>
      </c>
      <c r="E262" s="131">
        <v>0</v>
      </c>
      <c r="F262" s="127">
        <f t="shared" si="9"/>
        <v>0</v>
      </c>
      <c r="G262" s="128">
        <v>0</v>
      </c>
      <c r="H262" s="129" t="s">
        <v>696</v>
      </c>
      <c r="I262" s="5"/>
    </row>
    <row r="263" spans="1:9" s="13" customFormat="1" x14ac:dyDescent="0.25">
      <c r="A263" s="17" t="s">
        <v>453</v>
      </c>
      <c r="B263" s="21" t="s">
        <v>454</v>
      </c>
      <c r="C263" s="19" t="s">
        <v>690</v>
      </c>
      <c r="D263" s="131">
        <v>0</v>
      </c>
      <c r="E263" s="131">
        <v>0</v>
      </c>
      <c r="F263" s="127">
        <f t="shared" si="9"/>
        <v>0</v>
      </c>
      <c r="G263" s="128">
        <v>0</v>
      </c>
      <c r="H263" s="129" t="s">
        <v>696</v>
      </c>
      <c r="I263" s="5"/>
    </row>
    <row r="264" spans="1:9" s="13" customFormat="1" x14ac:dyDescent="0.25">
      <c r="A264" s="17" t="s">
        <v>455</v>
      </c>
      <c r="B264" s="24" t="s">
        <v>440</v>
      </c>
      <c r="C264" s="19" t="s">
        <v>690</v>
      </c>
      <c r="D264" s="131">
        <v>0</v>
      </c>
      <c r="E264" s="131">
        <v>0</v>
      </c>
      <c r="F264" s="127">
        <f t="shared" si="9"/>
        <v>0</v>
      </c>
      <c r="G264" s="128">
        <v>0</v>
      </c>
      <c r="H264" s="129" t="s">
        <v>696</v>
      </c>
      <c r="I264" s="5"/>
    </row>
    <row r="265" spans="1:9" s="13" customFormat="1" x14ac:dyDescent="0.25">
      <c r="A265" s="17" t="s">
        <v>456</v>
      </c>
      <c r="B265" s="21" t="s">
        <v>457</v>
      </c>
      <c r="C265" s="19" t="s">
        <v>690</v>
      </c>
      <c r="D265" s="131">
        <v>6.23</v>
      </c>
      <c r="E265" s="131">
        <v>15.16</v>
      </c>
      <c r="F265" s="127">
        <f t="shared" si="9"/>
        <v>8.93</v>
      </c>
      <c r="G265" s="128">
        <f t="shared" si="10"/>
        <v>143.33868378812198</v>
      </c>
      <c r="H265" s="129" t="s">
        <v>696</v>
      </c>
      <c r="I265" s="5"/>
    </row>
    <row r="266" spans="1:9" s="13" customFormat="1" x14ac:dyDescent="0.25">
      <c r="A266" s="17" t="s">
        <v>458</v>
      </c>
      <c r="B266" s="24" t="s">
        <v>440</v>
      </c>
      <c r="C266" s="19" t="s">
        <v>690</v>
      </c>
      <c r="D266" s="131">
        <v>4.1100000000000003</v>
      </c>
      <c r="E266" s="131">
        <v>7.34</v>
      </c>
      <c r="F266" s="127">
        <f t="shared" si="9"/>
        <v>3.2299999999999995</v>
      </c>
      <c r="G266" s="128">
        <f t="shared" si="10"/>
        <v>78.588807785888065</v>
      </c>
      <c r="H266" s="129" t="s">
        <v>696</v>
      </c>
      <c r="I266" s="5"/>
    </row>
    <row r="267" spans="1:9" s="13" customFormat="1" x14ac:dyDescent="0.25">
      <c r="A267" s="17" t="s">
        <v>459</v>
      </c>
      <c r="B267" s="21" t="s">
        <v>43</v>
      </c>
      <c r="C267" s="19" t="s">
        <v>690</v>
      </c>
      <c r="D267" s="131">
        <v>0</v>
      </c>
      <c r="E267" s="131">
        <v>0</v>
      </c>
      <c r="F267" s="127">
        <f t="shared" si="9"/>
        <v>0</v>
      </c>
      <c r="G267" s="128">
        <v>0</v>
      </c>
      <c r="H267" s="129" t="s">
        <v>696</v>
      </c>
      <c r="I267" s="5"/>
    </row>
    <row r="268" spans="1:9" s="13" customFormat="1" x14ac:dyDescent="0.25">
      <c r="A268" s="17" t="s">
        <v>460</v>
      </c>
      <c r="B268" s="24" t="s">
        <v>440</v>
      </c>
      <c r="C268" s="19" t="s">
        <v>690</v>
      </c>
      <c r="D268" s="131">
        <v>0</v>
      </c>
      <c r="E268" s="131">
        <v>0</v>
      </c>
      <c r="F268" s="127">
        <f t="shared" si="9"/>
        <v>0</v>
      </c>
      <c r="G268" s="128">
        <v>0</v>
      </c>
      <c r="H268" s="129" t="s">
        <v>696</v>
      </c>
      <c r="I268" s="5"/>
    </row>
    <row r="269" spans="1:9" s="13" customFormat="1" x14ac:dyDescent="0.25">
      <c r="A269" s="17" t="s">
        <v>459</v>
      </c>
      <c r="B269" s="21" t="s">
        <v>461</v>
      </c>
      <c r="C269" s="19" t="s">
        <v>690</v>
      </c>
      <c r="D269" s="131">
        <v>0</v>
      </c>
      <c r="E269" s="131">
        <v>0</v>
      </c>
      <c r="F269" s="127">
        <f t="shared" si="9"/>
        <v>0</v>
      </c>
      <c r="G269" s="128">
        <v>0</v>
      </c>
      <c r="H269" s="129" t="s">
        <v>696</v>
      </c>
      <c r="I269" s="5"/>
    </row>
    <row r="270" spans="1:9" s="13" customFormat="1" x14ac:dyDescent="0.25">
      <c r="A270" s="17" t="s">
        <v>462</v>
      </c>
      <c r="B270" s="24" t="s">
        <v>440</v>
      </c>
      <c r="C270" s="19" t="s">
        <v>690</v>
      </c>
      <c r="D270" s="131">
        <v>0</v>
      </c>
      <c r="E270" s="131">
        <v>0</v>
      </c>
      <c r="F270" s="127">
        <f t="shared" si="9"/>
        <v>0</v>
      </c>
      <c r="G270" s="128">
        <v>0</v>
      </c>
      <c r="H270" s="129" t="s">
        <v>696</v>
      </c>
      <c r="I270" s="5"/>
    </row>
    <row r="271" spans="1:9" s="13" customFormat="1" ht="31.5" x14ac:dyDescent="0.25">
      <c r="A271" s="17" t="s">
        <v>463</v>
      </c>
      <c r="B271" s="22" t="s">
        <v>464</v>
      </c>
      <c r="C271" s="19" t="s">
        <v>690</v>
      </c>
      <c r="D271" s="131">
        <v>0</v>
      </c>
      <c r="E271" s="131">
        <v>0</v>
      </c>
      <c r="F271" s="127">
        <f t="shared" si="9"/>
        <v>0</v>
      </c>
      <c r="G271" s="128">
        <v>0</v>
      </c>
      <c r="H271" s="129" t="s">
        <v>696</v>
      </c>
      <c r="I271" s="5"/>
    </row>
    <row r="272" spans="1:9" s="13" customFormat="1" x14ac:dyDescent="0.25">
      <c r="A272" s="17" t="s">
        <v>465</v>
      </c>
      <c r="B272" s="24" t="s">
        <v>440</v>
      </c>
      <c r="C272" s="19" t="s">
        <v>690</v>
      </c>
      <c r="D272" s="131">
        <v>0</v>
      </c>
      <c r="E272" s="131">
        <v>0</v>
      </c>
      <c r="F272" s="127">
        <f t="shared" si="9"/>
        <v>0</v>
      </c>
      <c r="G272" s="128">
        <v>0</v>
      </c>
      <c r="H272" s="129" t="s">
        <v>696</v>
      </c>
      <c r="I272" s="5"/>
    </row>
    <row r="273" spans="1:9" s="13" customFormat="1" x14ac:dyDescent="0.25">
      <c r="A273" s="17" t="s">
        <v>466</v>
      </c>
      <c r="B273" s="24" t="s">
        <v>48</v>
      </c>
      <c r="C273" s="19" t="s">
        <v>690</v>
      </c>
      <c r="D273" s="131">
        <v>0</v>
      </c>
      <c r="E273" s="131">
        <v>0</v>
      </c>
      <c r="F273" s="127">
        <f t="shared" si="9"/>
        <v>0</v>
      </c>
      <c r="G273" s="128">
        <v>0</v>
      </c>
      <c r="H273" s="129" t="s">
        <v>696</v>
      </c>
      <c r="I273" s="5"/>
    </row>
    <row r="274" spans="1:9" s="13" customFormat="1" x14ac:dyDescent="0.25">
      <c r="A274" s="17" t="s">
        <v>467</v>
      </c>
      <c r="B274" s="25" t="s">
        <v>440</v>
      </c>
      <c r="C274" s="19" t="s">
        <v>690</v>
      </c>
      <c r="D274" s="131">
        <v>0</v>
      </c>
      <c r="E274" s="131">
        <v>0</v>
      </c>
      <c r="F274" s="127">
        <f t="shared" si="9"/>
        <v>0</v>
      </c>
      <c r="G274" s="128">
        <v>0</v>
      </c>
      <c r="H274" s="129" t="s">
        <v>696</v>
      </c>
      <c r="I274" s="5"/>
    </row>
    <row r="275" spans="1:9" s="13" customFormat="1" x14ac:dyDescent="0.25">
      <c r="A275" s="17" t="s">
        <v>468</v>
      </c>
      <c r="B275" s="24" t="s">
        <v>49</v>
      </c>
      <c r="C275" s="19" t="s">
        <v>690</v>
      </c>
      <c r="D275" s="131">
        <v>0</v>
      </c>
      <c r="E275" s="131">
        <v>0</v>
      </c>
      <c r="F275" s="127">
        <f t="shared" si="9"/>
        <v>0</v>
      </c>
      <c r="G275" s="128">
        <v>0</v>
      </c>
      <c r="H275" s="129" t="s">
        <v>696</v>
      </c>
      <c r="I275" s="5"/>
    </row>
    <row r="276" spans="1:9" s="13" customFormat="1" x14ac:dyDescent="0.25">
      <c r="A276" s="17" t="s">
        <v>469</v>
      </c>
      <c r="B276" s="25" t="s">
        <v>440</v>
      </c>
      <c r="C276" s="19" t="s">
        <v>690</v>
      </c>
      <c r="D276" s="131">
        <v>0</v>
      </c>
      <c r="E276" s="131">
        <v>0</v>
      </c>
      <c r="F276" s="127">
        <f t="shared" si="9"/>
        <v>0</v>
      </c>
      <c r="G276" s="128">
        <v>0</v>
      </c>
      <c r="H276" s="129" t="s">
        <v>696</v>
      </c>
      <c r="I276" s="5"/>
    </row>
    <row r="277" spans="1:9" s="13" customFormat="1" x14ac:dyDescent="0.25">
      <c r="A277" s="17" t="s">
        <v>470</v>
      </c>
      <c r="B277" s="22" t="s">
        <v>471</v>
      </c>
      <c r="C277" s="19" t="s">
        <v>690</v>
      </c>
      <c r="D277" s="131">
        <v>690.75</v>
      </c>
      <c r="E277" s="131">
        <v>565.95000000000005</v>
      </c>
      <c r="F277" s="127">
        <f t="shared" si="9"/>
        <v>-124.79999999999995</v>
      </c>
      <c r="G277" s="128">
        <f t="shared" si="10"/>
        <v>-18.067318132464706</v>
      </c>
      <c r="H277" s="129" t="s">
        <v>696</v>
      </c>
      <c r="I277" s="5"/>
    </row>
    <row r="278" spans="1:9" s="13" customFormat="1" x14ac:dyDescent="0.25">
      <c r="A278" s="17" t="s">
        <v>472</v>
      </c>
      <c r="B278" s="24" t="s">
        <v>440</v>
      </c>
      <c r="C278" s="19" t="s">
        <v>690</v>
      </c>
      <c r="D278" s="131">
        <v>608.26</v>
      </c>
      <c r="E278" s="131">
        <f>E277</f>
        <v>565.95000000000005</v>
      </c>
      <c r="F278" s="127">
        <f t="shared" si="9"/>
        <v>-42.309999999999945</v>
      </c>
      <c r="G278" s="128">
        <f t="shared" si="10"/>
        <v>-6.9559070134481873</v>
      </c>
      <c r="H278" s="129" t="s">
        <v>696</v>
      </c>
      <c r="I278" s="5"/>
    </row>
    <row r="279" spans="1:9" s="13" customFormat="1" x14ac:dyDescent="0.25">
      <c r="A279" s="17" t="s">
        <v>473</v>
      </c>
      <c r="B279" s="23" t="s">
        <v>474</v>
      </c>
      <c r="C279" s="19" t="s">
        <v>690</v>
      </c>
      <c r="D279" s="131">
        <f>D291+D293+D295+D297+D299</f>
        <v>862.3</v>
      </c>
      <c r="E279" s="131">
        <f>E291+E293+E295+E297+E299</f>
        <v>992.88000000000011</v>
      </c>
      <c r="F279" s="127">
        <f t="shared" si="9"/>
        <v>130.58000000000015</v>
      </c>
      <c r="G279" s="128">
        <v>0</v>
      </c>
      <c r="H279" s="129" t="s">
        <v>696</v>
      </c>
      <c r="I279" s="5"/>
    </row>
    <row r="280" spans="1:9" s="13" customFormat="1" x14ac:dyDescent="0.25">
      <c r="A280" s="17" t="s">
        <v>475</v>
      </c>
      <c r="B280" s="22" t="s">
        <v>476</v>
      </c>
      <c r="C280" s="19" t="s">
        <v>690</v>
      </c>
      <c r="D280" s="131">
        <v>0</v>
      </c>
      <c r="E280" s="131">
        <v>0</v>
      </c>
      <c r="F280" s="127">
        <f t="shared" si="9"/>
        <v>0</v>
      </c>
      <c r="G280" s="128">
        <v>0</v>
      </c>
      <c r="H280" s="129" t="s">
        <v>696</v>
      </c>
      <c r="I280" s="5"/>
    </row>
    <row r="281" spans="1:9" s="13" customFormat="1" x14ac:dyDescent="0.25">
      <c r="A281" s="17" t="s">
        <v>477</v>
      </c>
      <c r="B281" s="24" t="s">
        <v>440</v>
      </c>
      <c r="C281" s="19" t="s">
        <v>690</v>
      </c>
      <c r="D281" s="131">
        <v>0</v>
      </c>
      <c r="E281" s="131">
        <v>0</v>
      </c>
      <c r="F281" s="127">
        <f t="shared" si="9"/>
        <v>0</v>
      </c>
      <c r="G281" s="128">
        <v>0</v>
      </c>
      <c r="H281" s="129" t="s">
        <v>696</v>
      </c>
      <c r="I281" s="5"/>
    </row>
    <row r="282" spans="1:9" s="13" customFormat="1" x14ac:dyDescent="0.25">
      <c r="A282" s="17" t="s">
        <v>478</v>
      </c>
      <c r="B282" s="22" t="s">
        <v>479</v>
      </c>
      <c r="C282" s="19" t="s">
        <v>690</v>
      </c>
      <c r="D282" s="131">
        <v>0</v>
      </c>
      <c r="E282" s="131">
        <v>0</v>
      </c>
      <c r="F282" s="127">
        <f t="shared" si="9"/>
        <v>0</v>
      </c>
      <c r="G282" s="128">
        <v>0</v>
      </c>
      <c r="H282" s="129" t="s">
        <v>696</v>
      </c>
      <c r="I282" s="5"/>
    </row>
    <row r="283" spans="1:9" s="13" customFormat="1" x14ac:dyDescent="0.25">
      <c r="A283" s="17" t="s">
        <v>480</v>
      </c>
      <c r="B283" s="24" t="s">
        <v>312</v>
      </c>
      <c r="C283" s="19" t="s">
        <v>690</v>
      </c>
      <c r="D283" s="131">
        <v>0</v>
      </c>
      <c r="E283" s="131">
        <v>0</v>
      </c>
      <c r="F283" s="127">
        <f t="shared" si="9"/>
        <v>0</v>
      </c>
      <c r="G283" s="128">
        <v>0</v>
      </c>
      <c r="H283" s="129" t="s">
        <v>696</v>
      </c>
      <c r="I283" s="5"/>
    </row>
    <row r="284" spans="1:9" s="13" customFormat="1" x14ac:dyDescent="0.25">
      <c r="A284" s="17" t="s">
        <v>481</v>
      </c>
      <c r="B284" s="25" t="s">
        <v>440</v>
      </c>
      <c r="C284" s="19" t="s">
        <v>690</v>
      </c>
      <c r="D284" s="131">
        <v>0</v>
      </c>
      <c r="E284" s="131">
        <v>0</v>
      </c>
      <c r="F284" s="127">
        <f t="shared" si="9"/>
        <v>0</v>
      </c>
      <c r="G284" s="128">
        <v>0</v>
      </c>
      <c r="H284" s="129" t="s">
        <v>696</v>
      </c>
      <c r="I284" s="5"/>
    </row>
    <row r="285" spans="1:9" s="13" customFormat="1" x14ac:dyDescent="0.25">
      <c r="A285" s="17" t="s">
        <v>482</v>
      </c>
      <c r="B285" s="24" t="s">
        <v>483</v>
      </c>
      <c r="C285" s="19" t="s">
        <v>690</v>
      </c>
      <c r="D285" s="131">
        <v>0</v>
      </c>
      <c r="E285" s="131">
        <v>0</v>
      </c>
      <c r="F285" s="127">
        <f t="shared" si="9"/>
        <v>0</v>
      </c>
      <c r="G285" s="128">
        <v>0</v>
      </c>
      <c r="H285" s="129" t="s">
        <v>696</v>
      </c>
      <c r="I285" s="5"/>
    </row>
    <row r="286" spans="1:9" s="13" customFormat="1" x14ac:dyDescent="0.25">
      <c r="A286" s="17" t="s">
        <v>484</v>
      </c>
      <c r="B286" s="25" t="s">
        <v>440</v>
      </c>
      <c r="C286" s="19" t="s">
        <v>690</v>
      </c>
      <c r="D286" s="131">
        <v>0</v>
      </c>
      <c r="E286" s="131">
        <v>0</v>
      </c>
      <c r="F286" s="127">
        <f t="shared" si="9"/>
        <v>0</v>
      </c>
      <c r="G286" s="128">
        <v>0</v>
      </c>
      <c r="H286" s="129" t="s">
        <v>696</v>
      </c>
      <c r="I286" s="5"/>
    </row>
    <row r="287" spans="1:9" s="13" customFormat="1" ht="31.5" x14ac:dyDescent="0.25">
      <c r="A287" s="17" t="s">
        <v>485</v>
      </c>
      <c r="B287" s="22" t="s">
        <v>486</v>
      </c>
      <c r="C287" s="19" t="s">
        <v>690</v>
      </c>
      <c r="D287" s="131">
        <v>0</v>
      </c>
      <c r="E287" s="131">
        <v>0</v>
      </c>
      <c r="F287" s="127">
        <f t="shared" si="9"/>
        <v>0</v>
      </c>
      <c r="G287" s="128">
        <v>0</v>
      </c>
      <c r="H287" s="129" t="s">
        <v>696</v>
      </c>
      <c r="I287" s="5"/>
    </row>
    <row r="288" spans="1:9" s="13" customFormat="1" x14ac:dyDescent="0.25">
      <c r="A288" s="17" t="s">
        <v>487</v>
      </c>
      <c r="B288" s="24" t="s">
        <v>440</v>
      </c>
      <c r="C288" s="19" t="s">
        <v>690</v>
      </c>
      <c r="D288" s="131">
        <v>0</v>
      </c>
      <c r="E288" s="131">
        <v>0</v>
      </c>
      <c r="F288" s="127">
        <f t="shared" si="9"/>
        <v>0</v>
      </c>
      <c r="G288" s="128">
        <v>0</v>
      </c>
      <c r="H288" s="129" t="s">
        <v>696</v>
      </c>
      <c r="I288" s="5"/>
    </row>
    <row r="289" spans="1:9" s="13" customFormat="1" x14ac:dyDescent="0.25">
      <c r="A289" s="17" t="s">
        <v>488</v>
      </c>
      <c r="B289" s="22" t="s">
        <v>489</v>
      </c>
      <c r="C289" s="19" t="s">
        <v>690</v>
      </c>
      <c r="D289" s="131">
        <v>0</v>
      </c>
      <c r="E289" s="131">
        <v>0</v>
      </c>
      <c r="F289" s="127">
        <f t="shared" si="9"/>
        <v>0</v>
      </c>
      <c r="G289" s="128">
        <v>0</v>
      </c>
      <c r="H289" s="129" t="s">
        <v>696</v>
      </c>
      <c r="I289" s="5"/>
    </row>
    <row r="290" spans="1:9" s="13" customFormat="1" x14ac:dyDescent="0.25">
      <c r="A290" s="17" t="s">
        <v>490</v>
      </c>
      <c r="B290" s="24" t="s">
        <v>440</v>
      </c>
      <c r="C290" s="19" t="s">
        <v>690</v>
      </c>
      <c r="D290" s="131">
        <v>0</v>
      </c>
      <c r="E290" s="131">
        <v>0</v>
      </c>
      <c r="F290" s="127">
        <f t="shared" si="9"/>
        <v>0</v>
      </c>
      <c r="G290" s="128">
        <v>0</v>
      </c>
      <c r="H290" s="129" t="s">
        <v>696</v>
      </c>
      <c r="I290" s="5"/>
    </row>
    <row r="291" spans="1:9" s="13" customFormat="1" x14ac:dyDescent="0.25">
      <c r="A291" s="17" t="s">
        <v>491</v>
      </c>
      <c r="B291" s="22" t="s">
        <v>492</v>
      </c>
      <c r="C291" s="19" t="s">
        <v>690</v>
      </c>
      <c r="D291" s="131">
        <v>0</v>
      </c>
      <c r="E291" s="131">
        <v>10.81</v>
      </c>
      <c r="F291" s="127">
        <f t="shared" ref="F291:F313" si="11">E291-D291</f>
        <v>10.81</v>
      </c>
      <c r="G291" s="128">
        <v>0</v>
      </c>
      <c r="H291" s="129" t="s">
        <v>696</v>
      </c>
      <c r="I291" s="5"/>
    </row>
    <row r="292" spans="1:9" s="13" customFormat="1" x14ac:dyDescent="0.25">
      <c r="A292" s="17" t="s">
        <v>493</v>
      </c>
      <c r="B292" s="24" t="s">
        <v>440</v>
      </c>
      <c r="C292" s="19" t="s">
        <v>690</v>
      </c>
      <c r="D292" s="131">
        <v>0</v>
      </c>
      <c r="E292" s="131">
        <v>0</v>
      </c>
      <c r="F292" s="127">
        <f t="shared" si="11"/>
        <v>0</v>
      </c>
      <c r="G292" s="128">
        <v>0</v>
      </c>
      <c r="H292" s="129" t="s">
        <v>696</v>
      </c>
      <c r="I292" s="5"/>
    </row>
    <row r="293" spans="1:9" s="13" customFormat="1" x14ac:dyDescent="0.25">
      <c r="A293" s="17" t="s">
        <v>494</v>
      </c>
      <c r="B293" s="22" t="s">
        <v>495</v>
      </c>
      <c r="C293" s="19" t="s">
        <v>690</v>
      </c>
      <c r="D293" s="131">
        <v>49.18</v>
      </c>
      <c r="E293" s="131">
        <v>65.75</v>
      </c>
      <c r="F293" s="127">
        <f t="shared" si="11"/>
        <v>16.57</v>
      </c>
      <c r="G293" s="128">
        <f t="shared" ref="G293:G307" si="12">F293/D293*100</f>
        <v>33.692557950386337</v>
      </c>
      <c r="H293" s="129" t="s">
        <v>696</v>
      </c>
      <c r="I293" s="5"/>
    </row>
    <row r="294" spans="1:9" s="13" customFormat="1" x14ac:dyDescent="0.25">
      <c r="A294" s="17" t="s">
        <v>496</v>
      </c>
      <c r="B294" s="24" t="s">
        <v>440</v>
      </c>
      <c r="C294" s="19" t="s">
        <v>690</v>
      </c>
      <c r="D294" s="131">
        <v>0</v>
      </c>
      <c r="E294" s="131">
        <v>0</v>
      </c>
      <c r="F294" s="127">
        <f t="shared" si="11"/>
        <v>0</v>
      </c>
      <c r="G294" s="128">
        <v>0</v>
      </c>
      <c r="H294" s="129" t="s">
        <v>696</v>
      </c>
      <c r="I294" s="5"/>
    </row>
    <row r="295" spans="1:9" s="13" customFormat="1" x14ac:dyDescent="0.25">
      <c r="A295" s="17" t="s">
        <v>497</v>
      </c>
      <c r="B295" s="22" t="s">
        <v>498</v>
      </c>
      <c r="C295" s="19" t="s">
        <v>690</v>
      </c>
      <c r="D295" s="131">
        <v>200.56</v>
      </c>
      <c r="E295" s="131">
        <v>132.16</v>
      </c>
      <c r="F295" s="127">
        <f t="shared" si="11"/>
        <v>-68.400000000000006</v>
      </c>
      <c r="G295" s="128">
        <f t="shared" si="12"/>
        <v>-34.104507379337853</v>
      </c>
      <c r="H295" s="129" t="s">
        <v>696</v>
      </c>
      <c r="I295" s="5"/>
    </row>
    <row r="296" spans="1:9" s="13" customFormat="1" x14ac:dyDescent="0.25">
      <c r="A296" s="17" t="s">
        <v>499</v>
      </c>
      <c r="B296" s="24" t="s">
        <v>440</v>
      </c>
      <c r="C296" s="19" t="s">
        <v>690</v>
      </c>
      <c r="D296" s="131">
        <v>0</v>
      </c>
      <c r="E296" s="131">
        <v>0</v>
      </c>
      <c r="F296" s="127">
        <f t="shared" si="11"/>
        <v>0</v>
      </c>
      <c r="G296" s="128">
        <v>0</v>
      </c>
      <c r="H296" s="129" t="s">
        <v>696</v>
      </c>
      <c r="I296" s="5"/>
    </row>
    <row r="297" spans="1:9" s="13" customFormat="1" ht="31.5" x14ac:dyDescent="0.25">
      <c r="A297" s="17" t="s">
        <v>500</v>
      </c>
      <c r="B297" s="22" t="s">
        <v>501</v>
      </c>
      <c r="C297" s="19" t="s">
        <v>690</v>
      </c>
      <c r="D297" s="131">
        <v>6.15</v>
      </c>
      <c r="E297" s="131">
        <v>0.57999999999999996</v>
      </c>
      <c r="F297" s="127">
        <f t="shared" si="11"/>
        <v>-5.57</v>
      </c>
      <c r="G297" s="128">
        <f t="shared" si="12"/>
        <v>-90.569105691056905</v>
      </c>
      <c r="H297" s="129" t="s">
        <v>696</v>
      </c>
      <c r="I297" s="5"/>
    </row>
    <row r="298" spans="1:9" s="13" customFormat="1" x14ac:dyDescent="0.25">
      <c r="A298" s="17" t="s">
        <v>502</v>
      </c>
      <c r="B298" s="24" t="s">
        <v>440</v>
      </c>
      <c r="C298" s="19" t="s">
        <v>690</v>
      </c>
      <c r="D298" s="131">
        <v>0</v>
      </c>
      <c r="E298" s="131">
        <v>0.57999999999999996</v>
      </c>
      <c r="F298" s="127">
        <f t="shared" si="11"/>
        <v>0.57999999999999996</v>
      </c>
      <c r="G298" s="128">
        <v>0</v>
      </c>
      <c r="H298" s="129" t="s">
        <v>696</v>
      </c>
      <c r="I298" s="5"/>
    </row>
    <row r="299" spans="1:9" s="13" customFormat="1" x14ac:dyDescent="0.25">
      <c r="A299" s="17" t="s">
        <v>503</v>
      </c>
      <c r="B299" s="22" t="s">
        <v>504</v>
      </c>
      <c r="C299" s="19" t="s">
        <v>690</v>
      </c>
      <c r="D299" s="131">
        <v>606.41</v>
      </c>
      <c r="E299" s="131">
        <v>783.58</v>
      </c>
      <c r="F299" s="127">
        <f t="shared" si="11"/>
        <v>177.17000000000007</v>
      </c>
      <c r="G299" s="128">
        <f t="shared" si="12"/>
        <v>29.2162068567471</v>
      </c>
      <c r="H299" s="129" t="s">
        <v>696</v>
      </c>
      <c r="I299" s="5"/>
    </row>
    <row r="300" spans="1:9" s="13" customFormat="1" x14ac:dyDescent="0.25">
      <c r="A300" s="17" t="s">
        <v>505</v>
      </c>
      <c r="B300" s="24" t="s">
        <v>440</v>
      </c>
      <c r="C300" s="19" t="s">
        <v>690</v>
      </c>
      <c r="D300" s="131">
        <v>315.27</v>
      </c>
      <c r="E300" s="131">
        <v>740.91</v>
      </c>
      <c r="F300" s="127">
        <f t="shared" si="11"/>
        <v>425.64</v>
      </c>
      <c r="G300" s="128">
        <f t="shared" si="12"/>
        <v>135.00808830526216</v>
      </c>
      <c r="H300" s="129" t="s">
        <v>696</v>
      </c>
      <c r="I300" s="5"/>
    </row>
    <row r="301" spans="1:9" s="13" customFormat="1" ht="31.5" x14ac:dyDescent="0.25">
      <c r="A301" s="17" t="s">
        <v>506</v>
      </c>
      <c r="B301" s="23" t="s">
        <v>507</v>
      </c>
      <c r="C301" s="19" t="s">
        <v>3</v>
      </c>
      <c r="D301" s="130">
        <v>0</v>
      </c>
      <c r="E301" s="130">
        <v>0</v>
      </c>
      <c r="F301" s="127">
        <f t="shared" si="11"/>
        <v>0</v>
      </c>
      <c r="G301" s="128">
        <v>0</v>
      </c>
      <c r="H301" s="129" t="s">
        <v>696</v>
      </c>
      <c r="I301" s="5"/>
    </row>
    <row r="302" spans="1:9" s="13" customFormat="1" x14ac:dyDescent="0.25">
      <c r="A302" s="17" t="s">
        <v>508</v>
      </c>
      <c r="B302" s="22" t="s">
        <v>509</v>
      </c>
      <c r="C302" s="19" t="s">
        <v>3</v>
      </c>
      <c r="D302" s="130">
        <v>0</v>
      </c>
      <c r="E302" s="130">
        <v>0</v>
      </c>
      <c r="F302" s="127">
        <f t="shared" si="11"/>
        <v>0</v>
      </c>
      <c r="G302" s="128">
        <v>0</v>
      </c>
      <c r="H302" s="129" t="s">
        <v>696</v>
      </c>
      <c r="I302" s="5"/>
    </row>
    <row r="303" spans="1:9" s="13" customFormat="1" ht="31.5" x14ac:dyDescent="0.25">
      <c r="A303" s="17" t="s">
        <v>510</v>
      </c>
      <c r="B303" s="22" t="s">
        <v>511</v>
      </c>
      <c r="C303" s="19" t="s">
        <v>3</v>
      </c>
      <c r="D303" s="130">
        <v>0</v>
      </c>
      <c r="E303" s="130">
        <v>0</v>
      </c>
      <c r="F303" s="127">
        <f t="shared" si="11"/>
        <v>0</v>
      </c>
      <c r="G303" s="128">
        <v>0</v>
      </c>
      <c r="H303" s="129" t="s">
        <v>696</v>
      </c>
      <c r="I303" s="5"/>
    </row>
    <row r="304" spans="1:9" s="13" customFormat="1" ht="31.5" x14ac:dyDescent="0.25">
      <c r="A304" s="17" t="s">
        <v>512</v>
      </c>
      <c r="B304" s="22" t="s">
        <v>513</v>
      </c>
      <c r="C304" s="19" t="s">
        <v>3</v>
      </c>
      <c r="D304" s="130">
        <v>0</v>
      </c>
      <c r="E304" s="130">
        <v>0</v>
      </c>
      <c r="F304" s="127">
        <f t="shared" si="11"/>
        <v>0</v>
      </c>
      <c r="G304" s="128">
        <v>0</v>
      </c>
      <c r="H304" s="129" t="s">
        <v>696</v>
      </c>
      <c r="I304" s="5"/>
    </row>
    <row r="305" spans="1:9" s="13" customFormat="1" ht="31.5" x14ac:dyDescent="0.25">
      <c r="A305" s="17" t="s">
        <v>514</v>
      </c>
      <c r="B305" s="22" t="s">
        <v>515</v>
      </c>
      <c r="C305" s="19" t="s">
        <v>3</v>
      </c>
      <c r="D305" s="130">
        <v>0</v>
      </c>
      <c r="E305" s="130">
        <v>0</v>
      </c>
      <c r="F305" s="127">
        <f t="shared" si="11"/>
        <v>0</v>
      </c>
      <c r="G305" s="128">
        <v>0</v>
      </c>
      <c r="H305" s="129" t="s">
        <v>696</v>
      </c>
      <c r="I305" s="5"/>
    </row>
    <row r="306" spans="1:9" s="13" customFormat="1" x14ac:dyDescent="0.25">
      <c r="A306" s="17" t="s">
        <v>516</v>
      </c>
      <c r="B306" s="21" t="s">
        <v>517</v>
      </c>
      <c r="C306" s="19" t="s">
        <v>3</v>
      </c>
      <c r="D306" s="130">
        <v>0</v>
      </c>
      <c r="E306" s="130">
        <v>0</v>
      </c>
      <c r="F306" s="127">
        <f t="shared" si="11"/>
        <v>0</v>
      </c>
      <c r="G306" s="128">
        <v>0</v>
      </c>
      <c r="H306" s="129" t="s">
        <v>696</v>
      </c>
      <c r="I306" s="5"/>
    </row>
    <row r="307" spans="1:9" s="13" customFormat="1" x14ac:dyDescent="0.25">
      <c r="A307" s="17" t="s">
        <v>518</v>
      </c>
      <c r="B307" s="21" t="s">
        <v>519</v>
      </c>
      <c r="C307" s="19" t="s">
        <v>3</v>
      </c>
      <c r="D307" s="131">
        <f>D169/D25</f>
        <v>1.1976417116036058</v>
      </c>
      <c r="E307" s="131">
        <f>E169/E25</f>
        <v>1.1890173667926311</v>
      </c>
      <c r="F307" s="127">
        <f t="shared" si="11"/>
        <v>-8.6243448109746268E-3</v>
      </c>
      <c r="G307" s="128">
        <f t="shared" si="12"/>
        <v>-0.72011059129085375</v>
      </c>
      <c r="H307" s="129" t="s">
        <v>696</v>
      </c>
      <c r="I307" s="5"/>
    </row>
    <row r="308" spans="1:9" s="13" customFormat="1" x14ac:dyDescent="0.25">
      <c r="A308" s="17" t="s">
        <v>520</v>
      </c>
      <c r="B308" s="21" t="s">
        <v>521</v>
      </c>
      <c r="C308" s="19" t="s">
        <v>3</v>
      </c>
      <c r="D308" s="131">
        <v>0</v>
      </c>
      <c r="E308" s="131">
        <v>0</v>
      </c>
      <c r="F308" s="127">
        <f t="shared" si="11"/>
        <v>0</v>
      </c>
      <c r="G308" s="128">
        <v>0</v>
      </c>
      <c r="H308" s="129" t="s">
        <v>696</v>
      </c>
      <c r="I308" s="5"/>
    </row>
    <row r="309" spans="1:9" s="13" customFormat="1" x14ac:dyDescent="0.25">
      <c r="A309" s="17" t="s">
        <v>522</v>
      </c>
      <c r="B309" s="21" t="s">
        <v>523</v>
      </c>
      <c r="C309" s="19" t="s">
        <v>3</v>
      </c>
      <c r="D309" s="131">
        <v>0</v>
      </c>
      <c r="E309" s="131">
        <v>0</v>
      </c>
      <c r="F309" s="127">
        <f t="shared" si="11"/>
        <v>0</v>
      </c>
      <c r="G309" s="128">
        <v>0</v>
      </c>
      <c r="H309" s="129" t="s">
        <v>696</v>
      </c>
      <c r="I309" s="5"/>
    </row>
    <row r="310" spans="1:9" s="13" customFormat="1" x14ac:dyDescent="0.25">
      <c r="A310" s="17" t="s">
        <v>524</v>
      </c>
      <c r="B310" s="21" t="s">
        <v>525</v>
      </c>
      <c r="C310" s="19" t="s">
        <v>3</v>
      </c>
      <c r="D310" s="131">
        <v>0</v>
      </c>
      <c r="E310" s="131">
        <v>0</v>
      </c>
      <c r="F310" s="127">
        <f t="shared" si="11"/>
        <v>0</v>
      </c>
      <c r="G310" s="128">
        <v>0</v>
      </c>
      <c r="H310" s="129" t="s">
        <v>696</v>
      </c>
      <c r="I310" s="5"/>
    </row>
    <row r="311" spans="1:9" s="13" customFormat="1" ht="31.5" x14ac:dyDescent="0.25">
      <c r="A311" s="17" t="s">
        <v>526</v>
      </c>
      <c r="B311" s="22" t="s">
        <v>527</v>
      </c>
      <c r="C311" s="19" t="s">
        <v>3</v>
      </c>
      <c r="D311" s="131">
        <v>0</v>
      </c>
      <c r="E311" s="131">
        <v>0</v>
      </c>
      <c r="F311" s="127">
        <f t="shared" si="11"/>
        <v>0</v>
      </c>
      <c r="G311" s="128">
        <v>0</v>
      </c>
      <c r="H311" s="129" t="s">
        <v>696</v>
      </c>
      <c r="I311" s="5"/>
    </row>
    <row r="312" spans="1:9" s="13" customFormat="1" x14ac:dyDescent="0.25">
      <c r="A312" s="17" t="s">
        <v>528</v>
      </c>
      <c r="B312" s="39" t="s">
        <v>48</v>
      </c>
      <c r="C312" s="19" t="s">
        <v>3</v>
      </c>
      <c r="D312" s="131">
        <v>0</v>
      </c>
      <c r="E312" s="131">
        <v>0</v>
      </c>
      <c r="F312" s="127">
        <f t="shared" si="11"/>
        <v>0</v>
      </c>
      <c r="G312" s="128">
        <v>0</v>
      </c>
      <c r="H312" s="129" t="s">
        <v>696</v>
      </c>
      <c r="I312" s="5"/>
    </row>
    <row r="313" spans="1:9" s="13" customFormat="1" ht="16.5" thickBot="1" x14ac:dyDescent="0.3">
      <c r="A313" s="30" t="s">
        <v>529</v>
      </c>
      <c r="B313" s="40" t="s">
        <v>49</v>
      </c>
      <c r="C313" s="32" t="s">
        <v>3</v>
      </c>
      <c r="D313" s="131">
        <v>0</v>
      </c>
      <c r="E313" s="131">
        <v>0</v>
      </c>
      <c r="F313" s="127">
        <f t="shared" si="11"/>
        <v>0</v>
      </c>
      <c r="G313" s="128">
        <v>0</v>
      </c>
      <c r="H313" s="129" t="s">
        <v>696</v>
      </c>
      <c r="I313" s="5"/>
    </row>
    <row r="314" spans="1:9" s="13" customFormat="1" ht="19.5" thickBot="1" x14ac:dyDescent="0.3">
      <c r="A314" s="164" t="s">
        <v>530</v>
      </c>
      <c r="B314" s="165"/>
      <c r="C314" s="165"/>
      <c r="D314" s="165"/>
      <c r="E314" s="165"/>
      <c r="F314" s="165"/>
      <c r="G314" s="165"/>
      <c r="H314" s="166"/>
      <c r="I314" s="5"/>
    </row>
    <row r="315" spans="1:9" ht="31.5" x14ac:dyDescent="0.25">
      <c r="A315" s="33" t="s">
        <v>531</v>
      </c>
      <c r="B315" s="37" t="s">
        <v>532</v>
      </c>
      <c r="C315" s="34" t="s">
        <v>277</v>
      </c>
      <c r="D315" s="93" t="s">
        <v>533</v>
      </c>
      <c r="E315" s="93" t="s">
        <v>533</v>
      </c>
      <c r="F315" s="93"/>
      <c r="G315" s="93" t="s">
        <v>533</v>
      </c>
      <c r="H315" s="135" t="s">
        <v>533</v>
      </c>
    </row>
    <row r="316" spans="1:9" x14ac:dyDescent="0.25">
      <c r="A316" s="17" t="s">
        <v>534</v>
      </c>
      <c r="B316" s="23" t="s">
        <v>535</v>
      </c>
      <c r="C316" s="19" t="s">
        <v>1</v>
      </c>
      <c r="D316" s="78" t="s">
        <v>696</v>
      </c>
      <c r="E316" s="78" t="s">
        <v>696</v>
      </c>
      <c r="F316" s="75" t="s">
        <v>696</v>
      </c>
      <c r="G316" s="62" t="s">
        <v>696</v>
      </c>
      <c r="H316" s="68" t="s">
        <v>696</v>
      </c>
    </row>
    <row r="317" spans="1:9" x14ac:dyDescent="0.25">
      <c r="A317" s="17" t="s">
        <v>536</v>
      </c>
      <c r="B317" s="23" t="s">
        <v>537</v>
      </c>
      <c r="C317" s="19" t="s">
        <v>538</v>
      </c>
      <c r="D317" s="78" t="s">
        <v>696</v>
      </c>
      <c r="E317" s="78" t="s">
        <v>696</v>
      </c>
      <c r="F317" s="75" t="s">
        <v>696</v>
      </c>
      <c r="G317" s="62" t="s">
        <v>696</v>
      </c>
      <c r="H317" s="68" t="s">
        <v>696</v>
      </c>
    </row>
    <row r="318" spans="1:9" x14ac:dyDescent="0.25">
      <c r="A318" s="17" t="s">
        <v>539</v>
      </c>
      <c r="B318" s="23" t="s">
        <v>540</v>
      </c>
      <c r="C318" s="19" t="s">
        <v>1</v>
      </c>
      <c r="D318" s="78" t="s">
        <v>696</v>
      </c>
      <c r="E318" s="78" t="s">
        <v>696</v>
      </c>
      <c r="F318" s="75" t="s">
        <v>696</v>
      </c>
      <c r="G318" s="62" t="s">
        <v>696</v>
      </c>
      <c r="H318" s="68" t="s">
        <v>696</v>
      </c>
    </row>
    <row r="319" spans="1:9" x14ac:dyDescent="0.25">
      <c r="A319" s="17" t="s">
        <v>541</v>
      </c>
      <c r="B319" s="23" t="s">
        <v>542</v>
      </c>
      <c r="C319" s="19" t="s">
        <v>538</v>
      </c>
      <c r="D319" s="78" t="s">
        <v>696</v>
      </c>
      <c r="E319" s="78" t="s">
        <v>696</v>
      </c>
      <c r="F319" s="75" t="s">
        <v>696</v>
      </c>
      <c r="G319" s="62" t="s">
        <v>696</v>
      </c>
      <c r="H319" s="68" t="s">
        <v>696</v>
      </c>
    </row>
    <row r="320" spans="1:9" x14ac:dyDescent="0.25">
      <c r="A320" s="17" t="s">
        <v>543</v>
      </c>
      <c r="B320" s="23" t="s">
        <v>544</v>
      </c>
      <c r="C320" s="19" t="s">
        <v>545</v>
      </c>
      <c r="D320" s="78" t="s">
        <v>696</v>
      </c>
      <c r="E320" s="78" t="s">
        <v>696</v>
      </c>
      <c r="F320" s="75" t="s">
        <v>696</v>
      </c>
      <c r="G320" s="62" t="s">
        <v>696</v>
      </c>
      <c r="H320" s="68" t="s">
        <v>696</v>
      </c>
    </row>
    <row r="321" spans="1:8" x14ac:dyDescent="0.25">
      <c r="A321" s="17" t="s">
        <v>546</v>
      </c>
      <c r="B321" s="23" t="s">
        <v>547</v>
      </c>
      <c r="C321" s="19" t="s">
        <v>277</v>
      </c>
      <c r="D321" s="94" t="s">
        <v>533</v>
      </c>
      <c r="E321" s="94" t="s">
        <v>533</v>
      </c>
      <c r="F321" s="94" t="s">
        <v>533</v>
      </c>
      <c r="G321" s="136" t="s">
        <v>533</v>
      </c>
      <c r="H321" s="59" t="s">
        <v>533</v>
      </c>
    </row>
    <row r="322" spans="1:8" x14ac:dyDescent="0.25">
      <c r="A322" s="17" t="s">
        <v>548</v>
      </c>
      <c r="B322" s="22" t="s">
        <v>549</v>
      </c>
      <c r="C322" s="19" t="s">
        <v>545</v>
      </c>
      <c r="D322" s="68" t="s">
        <v>696</v>
      </c>
      <c r="E322" s="75" t="s">
        <v>696</v>
      </c>
      <c r="F322" s="75" t="s">
        <v>696</v>
      </c>
      <c r="G322" s="62" t="s">
        <v>696</v>
      </c>
      <c r="H322" s="69" t="s">
        <v>696</v>
      </c>
    </row>
    <row r="323" spans="1:8" x14ac:dyDescent="0.25">
      <c r="A323" s="17" t="s">
        <v>550</v>
      </c>
      <c r="B323" s="22" t="s">
        <v>551</v>
      </c>
      <c r="C323" s="19" t="s">
        <v>552</v>
      </c>
      <c r="D323" s="68" t="s">
        <v>696</v>
      </c>
      <c r="E323" s="75" t="s">
        <v>696</v>
      </c>
      <c r="F323" s="75" t="s">
        <v>696</v>
      </c>
      <c r="G323" s="62" t="s">
        <v>696</v>
      </c>
      <c r="H323" s="69" t="s">
        <v>696</v>
      </c>
    </row>
    <row r="324" spans="1:8" x14ac:dyDescent="0.25">
      <c r="A324" s="17" t="s">
        <v>553</v>
      </c>
      <c r="B324" s="23" t="s">
        <v>554</v>
      </c>
      <c r="C324" s="19" t="s">
        <v>277</v>
      </c>
      <c r="D324" s="94" t="s">
        <v>533</v>
      </c>
      <c r="E324" s="94" t="s">
        <v>533</v>
      </c>
      <c r="F324" s="94" t="s">
        <v>533</v>
      </c>
      <c r="G324" s="136" t="s">
        <v>533</v>
      </c>
      <c r="H324" s="59" t="s">
        <v>533</v>
      </c>
    </row>
    <row r="325" spans="1:8" x14ac:dyDescent="0.25">
      <c r="A325" s="17" t="s">
        <v>555</v>
      </c>
      <c r="B325" s="22" t="s">
        <v>549</v>
      </c>
      <c r="C325" s="19" t="s">
        <v>545</v>
      </c>
      <c r="D325" s="75" t="s">
        <v>696</v>
      </c>
      <c r="E325" s="75" t="s">
        <v>696</v>
      </c>
      <c r="F325" s="75" t="s">
        <v>696</v>
      </c>
      <c r="G325" s="62" t="s">
        <v>696</v>
      </c>
      <c r="H325" s="69" t="s">
        <v>696</v>
      </c>
    </row>
    <row r="326" spans="1:8" x14ac:dyDescent="0.25">
      <c r="A326" s="17" t="s">
        <v>556</v>
      </c>
      <c r="B326" s="22" t="s">
        <v>557</v>
      </c>
      <c r="C326" s="19" t="s">
        <v>1</v>
      </c>
      <c r="D326" s="75" t="s">
        <v>696</v>
      </c>
      <c r="E326" s="75" t="s">
        <v>696</v>
      </c>
      <c r="F326" s="75" t="s">
        <v>696</v>
      </c>
      <c r="G326" s="62" t="s">
        <v>696</v>
      </c>
      <c r="H326" s="69" t="s">
        <v>696</v>
      </c>
    </row>
    <row r="327" spans="1:8" x14ac:dyDescent="0.25">
      <c r="A327" s="17" t="s">
        <v>558</v>
      </c>
      <c r="B327" s="22" t="s">
        <v>551</v>
      </c>
      <c r="C327" s="19" t="s">
        <v>552</v>
      </c>
      <c r="D327" s="75" t="s">
        <v>696</v>
      </c>
      <c r="E327" s="75" t="s">
        <v>696</v>
      </c>
      <c r="F327" s="75" t="s">
        <v>696</v>
      </c>
      <c r="G327" s="62" t="s">
        <v>696</v>
      </c>
      <c r="H327" s="69" t="s">
        <v>696</v>
      </c>
    </row>
    <row r="328" spans="1:8" x14ac:dyDescent="0.25">
      <c r="A328" s="17" t="s">
        <v>559</v>
      </c>
      <c r="B328" s="23" t="s">
        <v>560</v>
      </c>
      <c r="C328" s="19" t="s">
        <v>277</v>
      </c>
      <c r="D328" s="95" t="s">
        <v>533</v>
      </c>
      <c r="E328" s="94" t="s">
        <v>533</v>
      </c>
      <c r="F328" s="94" t="s">
        <v>533</v>
      </c>
      <c r="G328" s="136" t="s">
        <v>533</v>
      </c>
      <c r="H328" s="59" t="s">
        <v>533</v>
      </c>
    </row>
    <row r="329" spans="1:8" x14ac:dyDescent="0.25">
      <c r="A329" s="17" t="s">
        <v>561</v>
      </c>
      <c r="B329" s="22" t="s">
        <v>549</v>
      </c>
      <c r="C329" s="19" t="s">
        <v>545</v>
      </c>
      <c r="D329" s="68" t="s">
        <v>696</v>
      </c>
      <c r="E329" s="75" t="s">
        <v>696</v>
      </c>
      <c r="F329" s="75" t="s">
        <v>696</v>
      </c>
      <c r="G329" s="62" t="s">
        <v>696</v>
      </c>
      <c r="H329" s="69" t="s">
        <v>696</v>
      </c>
    </row>
    <row r="330" spans="1:8" x14ac:dyDescent="0.25">
      <c r="A330" s="17" t="s">
        <v>562</v>
      </c>
      <c r="B330" s="22" t="s">
        <v>551</v>
      </c>
      <c r="C330" s="19" t="s">
        <v>552</v>
      </c>
      <c r="D330" s="68" t="s">
        <v>696</v>
      </c>
      <c r="E330" s="75" t="s">
        <v>696</v>
      </c>
      <c r="F330" s="75" t="s">
        <v>696</v>
      </c>
      <c r="G330" s="62" t="s">
        <v>696</v>
      </c>
      <c r="H330" s="69" t="s">
        <v>696</v>
      </c>
    </row>
    <row r="331" spans="1:8" x14ac:dyDescent="0.25">
      <c r="A331" s="17" t="s">
        <v>563</v>
      </c>
      <c r="B331" s="23" t="s">
        <v>564</v>
      </c>
      <c r="C331" s="19" t="s">
        <v>277</v>
      </c>
      <c r="D331" s="95" t="s">
        <v>533</v>
      </c>
      <c r="E331" s="94" t="s">
        <v>533</v>
      </c>
      <c r="F331" s="94" t="s">
        <v>533</v>
      </c>
      <c r="G331" s="136" t="s">
        <v>533</v>
      </c>
      <c r="H331" s="59" t="s">
        <v>533</v>
      </c>
    </row>
    <row r="332" spans="1:8" x14ac:dyDescent="0.25">
      <c r="A332" s="17" t="s">
        <v>565</v>
      </c>
      <c r="B332" s="22" t="s">
        <v>549</v>
      </c>
      <c r="C332" s="19" t="s">
        <v>545</v>
      </c>
      <c r="D332" s="68" t="s">
        <v>696</v>
      </c>
      <c r="E332" s="75" t="s">
        <v>696</v>
      </c>
      <c r="F332" s="75" t="s">
        <v>696</v>
      </c>
      <c r="G332" s="62" t="s">
        <v>696</v>
      </c>
      <c r="H332" s="69" t="s">
        <v>696</v>
      </c>
    </row>
    <row r="333" spans="1:8" x14ac:dyDescent="0.25">
      <c r="A333" s="17" t="s">
        <v>566</v>
      </c>
      <c r="B333" s="22" t="s">
        <v>557</v>
      </c>
      <c r="C333" s="19" t="s">
        <v>1</v>
      </c>
      <c r="D333" s="68" t="s">
        <v>696</v>
      </c>
      <c r="E333" s="75" t="s">
        <v>696</v>
      </c>
      <c r="F333" s="75" t="s">
        <v>696</v>
      </c>
      <c r="G333" s="62" t="s">
        <v>696</v>
      </c>
      <c r="H333" s="69" t="s">
        <v>696</v>
      </c>
    </row>
    <row r="334" spans="1:8" x14ac:dyDescent="0.25">
      <c r="A334" s="17" t="s">
        <v>567</v>
      </c>
      <c r="B334" s="22" t="s">
        <v>551</v>
      </c>
      <c r="C334" s="19" t="s">
        <v>552</v>
      </c>
      <c r="D334" s="68" t="s">
        <v>696</v>
      </c>
      <c r="E334" s="75" t="s">
        <v>696</v>
      </c>
      <c r="F334" s="75" t="s">
        <v>696</v>
      </c>
      <c r="G334" s="62" t="s">
        <v>696</v>
      </c>
      <c r="H334" s="69" t="s">
        <v>696</v>
      </c>
    </row>
    <row r="335" spans="1:8" x14ac:dyDescent="0.25">
      <c r="A335" s="33" t="s">
        <v>568</v>
      </c>
      <c r="B335" s="37" t="s">
        <v>569</v>
      </c>
      <c r="C335" s="34" t="s">
        <v>277</v>
      </c>
      <c r="D335" s="96" t="s">
        <v>533</v>
      </c>
      <c r="E335" s="94" t="s">
        <v>533</v>
      </c>
      <c r="F335" s="94" t="s">
        <v>533</v>
      </c>
      <c r="G335" s="136" t="s">
        <v>533</v>
      </c>
      <c r="H335" s="60" t="s">
        <v>533</v>
      </c>
    </row>
    <row r="336" spans="1:8" x14ac:dyDescent="0.25">
      <c r="A336" s="17" t="s">
        <v>570</v>
      </c>
      <c r="B336" s="23" t="s">
        <v>571</v>
      </c>
      <c r="C336" s="19" t="s">
        <v>545</v>
      </c>
      <c r="D336" s="97">
        <f>D337</f>
        <v>1672.32565</v>
      </c>
      <c r="E336" s="97">
        <f>E337</f>
        <v>828.12663699999996</v>
      </c>
      <c r="F336" s="137">
        <f t="shared" ref="F336:F363" si="13">E336-D336</f>
        <v>-844.19901300000004</v>
      </c>
      <c r="G336" s="138">
        <f t="shared" ref="G336:G363" si="14">F336/D336*100</f>
        <v>-50.480539660442339</v>
      </c>
      <c r="H336" s="69" t="s">
        <v>696</v>
      </c>
    </row>
    <row r="337" spans="1:8" ht="31.5" x14ac:dyDescent="0.25">
      <c r="A337" s="17" t="s">
        <v>572</v>
      </c>
      <c r="B337" s="22" t="s">
        <v>573</v>
      </c>
      <c r="C337" s="19" t="s">
        <v>545</v>
      </c>
      <c r="D337" s="97">
        <f>D339</f>
        <v>1672.32565</v>
      </c>
      <c r="E337" s="97">
        <f>E339</f>
        <v>828.12663699999996</v>
      </c>
      <c r="F337" s="137">
        <f t="shared" si="13"/>
        <v>-844.19901300000004</v>
      </c>
      <c r="G337" s="138">
        <f t="shared" si="14"/>
        <v>-50.480539660442339</v>
      </c>
      <c r="H337" s="69" t="s">
        <v>696</v>
      </c>
    </row>
    <row r="338" spans="1:8" x14ac:dyDescent="0.25">
      <c r="A338" s="17" t="s">
        <v>574</v>
      </c>
      <c r="B338" s="39" t="s">
        <v>575</v>
      </c>
      <c r="C338" s="19" t="s">
        <v>545</v>
      </c>
      <c r="D338" s="89" t="s">
        <v>696</v>
      </c>
      <c r="E338" s="75" t="s">
        <v>696</v>
      </c>
      <c r="F338" s="75" t="s">
        <v>696</v>
      </c>
      <c r="G338" s="62" t="s">
        <v>696</v>
      </c>
      <c r="H338" s="69" t="s">
        <v>696</v>
      </c>
    </row>
    <row r="339" spans="1:8" x14ac:dyDescent="0.25">
      <c r="A339" s="17" t="s">
        <v>576</v>
      </c>
      <c r="B339" s="39" t="s">
        <v>577</v>
      </c>
      <c r="C339" s="19" t="s">
        <v>545</v>
      </c>
      <c r="D339" s="97">
        <v>1672.32565</v>
      </c>
      <c r="E339" s="137">
        <v>828.12663699999996</v>
      </c>
      <c r="F339" s="137">
        <f t="shared" si="13"/>
        <v>-844.19901300000004</v>
      </c>
      <c r="G339" s="138">
        <f t="shared" si="14"/>
        <v>-50.480539660442339</v>
      </c>
      <c r="H339" s="69" t="s">
        <v>696</v>
      </c>
    </row>
    <row r="340" spans="1:8" x14ac:dyDescent="0.25">
      <c r="A340" s="17" t="s">
        <v>578</v>
      </c>
      <c r="B340" s="23" t="s">
        <v>579</v>
      </c>
      <c r="C340" s="19" t="s">
        <v>545</v>
      </c>
      <c r="D340" s="97">
        <v>305.35368999999997</v>
      </c>
      <c r="E340" s="137">
        <v>133.04275000000001</v>
      </c>
      <c r="F340" s="137">
        <f t="shared" si="13"/>
        <v>-172.31093999999996</v>
      </c>
      <c r="G340" s="138">
        <f t="shared" si="14"/>
        <v>-56.429951771665174</v>
      </c>
      <c r="H340" s="69" t="s">
        <v>696</v>
      </c>
    </row>
    <row r="341" spans="1:8" x14ac:dyDescent="0.25">
      <c r="A341" s="17" t="s">
        <v>580</v>
      </c>
      <c r="B341" s="23" t="s">
        <v>581</v>
      </c>
      <c r="C341" s="19" t="s">
        <v>1</v>
      </c>
      <c r="D341" s="97">
        <f>D342</f>
        <v>292.8</v>
      </c>
      <c r="E341" s="97">
        <f>E342</f>
        <v>261.14400000000001</v>
      </c>
      <c r="F341" s="137">
        <f t="shared" si="13"/>
        <v>-31.656000000000006</v>
      </c>
      <c r="G341" s="138">
        <f t="shared" si="14"/>
        <v>-10.811475409836067</v>
      </c>
      <c r="H341" s="69" t="s">
        <v>696</v>
      </c>
    </row>
    <row r="342" spans="1:8" ht="31.5" x14ac:dyDescent="0.25">
      <c r="A342" s="17" t="s">
        <v>582</v>
      </c>
      <c r="B342" s="22" t="s">
        <v>583</v>
      </c>
      <c r="C342" s="19" t="s">
        <v>1</v>
      </c>
      <c r="D342" s="97">
        <f>D344</f>
        <v>292.8</v>
      </c>
      <c r="E342" s="97">
        <v>261.14400000000001</v>
      </c>
      <c r="F342" s="137">
        <f t="shared" si="13"/>
        <v>-31.656000000000006</v>
      </c>
      <c r="G342" s="138">
        <f t="shared" si="14"/>
        <v>-10.811475409836067</v>
      </c>
      <c r="H342" s="69" t="s">
        <v>696</v>
      </c>
    </row>
    <row r="343" spans="1:8" x14ac:dyDescent="0.25">
      <c r="A343" s="17" t="s">
        <v>584</v>
      </c>
      <c r="B343" s="39" t="s">
        <v>575</v>
      </c>
      <c r="C343" s="19" t="s">
        <v>1</v>
      </c>
      <c r="D343" s="78" t="s">
        <v>696</v>
      </c>
      <c r="E343" s="78" t="s">
        <v>696</v>
      </c>
      <c r="F343" s="75" t="s">
        <v>696</v>
      </c>
      <c r="G343" s="62" t="s">
        <v>696</v>
      </c>
      <c r="H343" s="69" t="s">
        <v>696</v>
      </c>
    </row>
    <row r="344" spans="1:8" x14ac:dyDescent="0.25">
      <c r="A344" s="17" t="s">
        <v>585</v>
      </c>
      <c r="B344" s="39" t="s">
        <v>577</v>
      </c>
      <c r="C344" s="19" t="s">
        <v>1</v>
      </c>
      <c r="D344" s="97">
        <v>292.8</v>
      </c>
      <c r="E344" s="137">
        <v>261.14400000000001</v>
      </c>
      <c r="F344" s="137">
        <f t="shared" si="13"/>
        <v>-31.656000000000006</v>
      </c>
      <c r="G344" s="138">
        <f t="shared" si="14"/>
        <v>-10.811475409836067</v>
      </c>
      <c r="H344" s="69" t="s">
        <v>696</v>
      </c>
    </row>
    <row r="345" spans="1:8" x14ac:dyDescent="0.25">
      <c r="A345" s="17" t="s">
        <v>586</v>
      </c>
      <c r="B345" s="23" t="s">
        <v>587</v>
      </c>
      <c r="C345" s="19" t="s">
        <v>588</v>
      </c>
      <c r="D345" s="97">
        <v>25984.894810000002</v>
      </c>
      <c r="E345" s="137">
        <v>26192.113195000002</v>
      </c>
      <c r="F345" s="137">
        <f t="shared" si="13"/>
        <v>207.21838500000013</v>
      </c>
      <c r="G345" s="138">
        <f t="shared" si="14"/>
        <v>0.79745708618475697</v>
      </c>
      <c r="H345" s="69" t="s">
        <v>696</v>
      </c>
    </row>
    <row r="346" spans="1:8" ht="31.5" x14ac:dyDescent="0.25">
      <c r="A346" s="17" t="s">
        <v>589</v>
      </c>
      <c r="B346" s="23" t="s">
        <v>590</v>
      </c>
      <c r="C346" s="19" t="s">
        <v>690</v>
      </c>
      <c r="D346" s="78" t="s">
        <v>696</v>
      </c>
      <c r="E346" s="78" t="s">
        <v>696</v>
      </c>
      <c r="F346" s="75" t="s">
        <v>696</v>
      </c>
      <c r="G346" s="62" t="s">
        <v>696</v>
      </c>
      <c r="H346" s="69" t="s">
        <v>696</v>
      </c>
    </row>
    <row r="347" spans="1:8" x14ac:dyDescent="0.25">
      <c r="A347" s="17" t="s">
        <v>591</v>
      </c>
      <c r="B347" s="35" t="s">
        <v>592</v>
      </c>
      <c r="C347" s="19" t="s">
        <v>277</v>
      </c>
      <c r="D347" s="95" t="s">
        <v>533</v>
      </c>
      <c r="E347" s="94" t="s">
        <v>533</v>
      </c>
      <c r="F347" s="94" t="s">
        <v>533</v>
      </c>
      <c r="G347" s="136" t="s">
        <v>533</v>
      </c>
      <c r="H347" s="59" t="s">
        <v>533</v>
      </c>
    </row>
    <row r="348" spans="1:8" x14ac:dyDescent="0.25">
      <c r="A348" s="17" t="s">
        <v>593</v>
      </c>
      <c r="B348" s="23" t="s">
        <v>594</v>
      </c>
      <c r="C348" s="19" t="s">
        <v>545</v>
      </c>
      <c r="D348" s="78" t="s">
        <v>696</v>
      </c>
      <c r="E348" s="78" t="s">
        <v>696</v>
      </c>
      <c r="F348" s="78" t="s">
        <v>696</v>
      </c>
      <c r="G348" s="61" t="s">
        <v>696</v>
      </c>
      <c r="H348" s="69" t="s">
        <v>696</v>
      </c>
    </row>
    <row r="349" spans="1:8" x14ac:dyDescent="0.25">
      <c r="A349" s="17" t="s">
        <v>595</v>
      </c>
      <c r="B349" s="23" t="s">
        <v>596</v>
      </c>
      <c r="C349" s="19" t="s">
        <v>538</v>
      </c>
      <c r="D349" s="78" t="s">
        <v>696</v>
      </c>
      <c r="E349" s="78" t="s">
        <v>696</v>
      </c>
      <c r="F349" s="78" t="s">
        <v>696</v>
      </c>
      <c r="G349" s="61" t="s">
        <v>696</v>
      </c>
      <c r="H349" s="69" t="s">
        <v>696</v>
      </c>
    </row>
    <row r="350" spans="1:8" ht="47.25" x14ac:dyDescent="0.25">
      <c r="A350" s="17" t="s">
        <v>597</v>
      </c>
      <c r="B350" s="23" t="s">
        <v>598</v>
      </c>
      <c r="C350" s="19" t="s">
        <v>690</v>
      </c>
      <c r="D350" s="78" t="s">
        <v>696</v>
      </c>
      <c r="E350" s="78" t="s">
        <v>696</v>
      </c>
      <c r="F350" s="78" t="s">
        <v>696</v>
      </c>
      <c r="G350" s="61" t="s">
        <v>696</v>
      </c>
      <c r="H350" s="69" t="s">
        <v>696</v>
      </c>
    </row>
    <row r="351" spans="1:8" ht="31.5" x14ac:dyDescent="0.25">
      <c r="A351" s="17" t="s">
        <v>599</v>
      </c>
      <c r="B351" s="23" t="s">
        <v>600</v>
      </c>
      <c r="C351" s="19" t="s">
        <v>690</v>
      </c>
      <c r="D351" s="78" t="s">
        <v>696</v>
      </c>
      <c r="E351" s="78" t="s">
        <v>696</v>
      </c>
      <c r="F351" s="78" t="s">
        <v>696</v>
      </c>
      <c r="G351" s="61" t="s">
        <v>696</v>
      </c>
      <c r="H351" s="69" t="s">
        <v>696</v>
      </c>
    </row>
    <row r="352" spans="1:8" x14ac:dyDescent="0.25">
      <c r="A352" s="17" t="s">
        <v>601</v>
      </c>
      <c r="B352" s="35" t="s">
        <v>602</v>
      </c>
      <c r="C352" s="57" t="s">
        <v>277</v>
      </c>
      <c r="D352" s="78" t="s">
        <v>696</v>
      </c>
      <c r="E352" s="78" t="s">
        <v>696</v>
      </c>
      <c r="F352" s="78" t="s">
        <v>696</v>
      </c>
      <c r="G352" s="61" t="s">
        <v>696</v>
      </c>
      <c r="H352" s="59" t="s">
        <v>533</v>
      </c>
    </row>
    <row r="353" spans="1:8" x14ac:dyDescent="0.25">
      <c r="A353" s="17" t="s">
        <v>603</v>
      </c>
      <c r="B353" s="23" t="s">
        <v>604</v>
      </c>
      <c r="C353" s="19" t="s">
        <v>1</v>
      </c>
      <c r="D353" s="78" t="s">
        <v>696</v>
      </c>
      <c r="E353" s="78" t="s">
        <v>696</v>
      </c>
      <c r="F353" s="78" t="s">
        <v>696</v>
      </c>
      <c r="G353" s="61" t="s">
        <v>696</v>
      </c>
      <c r="H353" s="69" t="s">
        <v>696</v>
      </c>
    </row>
    <row r="354" spans="1:8" ht="47.25" x14ac:dyDescent="0.25">
      <c r="A354" s="17" t="s">
        <v>605</v>
      </c>
      <c r="B354" s="22" t="s">
        <v>606</v>
      </c>
      <c r="C354" s="19" t="s">
        <v>1</v>
      </c>
      <c r="D354" s="78" t="s">
        <v>696</v>
      </c>
      <c r="E354" s="78" t="s">
        <v>696</v>
      </c>
      <c r="F354" s="78" t="s">
        <v>696</v>
      </c>
      <c r="G354" s="61" t="s">
        <v>696</v>
      </c>
      <c r="H354" s="69" t="s">
        <v>696</v>
      </c>
    </row>
    <row r="355" spans="1:8" ht="47.25" x14ac:dyDescent="0.25">
      <c r="A355" s="17" t="s">
        <v>607</v>
      </c>
      <c r="B355" s="22" t="s">
        <v>608</v>
      </c>
      <c r="C355" s="19" t="s">
        <v>1</v>
      </c>
      <c r="D355" s="78" t="s">
        <v>696</v>
      </c>
      <c r="E355" s="78" t="s">
        <v>696</v>
      </c>
      <c r="F355" s="78" t="s">
        <v>696</v>
      </c>
      <c r="G355" s="61" t="s">
        <v>696</v>
      </c>
      <c r="H355" s="69" t="s">
        <v>696</v>
      </c>
    </row>
    <row r="356" spans="1:8" ht="31.5" x14ac:dyDescent="0.25">
      <c r="A356" s="17" t="s">
        <v>609</v>
      </c>
      <c r="B356" s="22" t="s">
        <v>610</v>
      </c>
      <c r="C356" s="19" t="s">
        <v>1</v>
      </c>
      <c r="D356" s="78" t="s">
        <v>696</v>
      </c>
      <c r="E356" s="78" t="s">
        <v>696</v>
      </c>
      <c r="F356" s="78" t="s">
        <v>696</v>
      </c>
      <c r="G356" s="61" t="s">
        <v>696</v>
      </c>
      <c r="H356" s="69" t="s">
        <v>696</v>
      </c>
    </row>
    <row r="357" spans="1:8" x14ac:dyDescent="0.25">
      <c r="A357" s="17" t="s">
        <v>611</v>
      </c>
      <c r="B357" s="23" t="s">
        <v>612</v>
      </c>
      <c r="C357" s="19" t="s">
        <v>545</v>
      </c>
      <c r="D357" s="78" t="s">
        <v>696</v>
      </c>
      <c r="E357" s="78" t="s">
        <v>696</v>
      </c>
      <c r="F357" s="78" t="s">
        <v>696</v>
      </c>
      <c r="G357" s="61" t="s">
        <v>696</v>
      </c>
      <c r="H357" s="69" t="s">
        <v>696</v>
      </c>
    </row>
    <row r="358" spans="1:8" ht="31.5" x14ac:dyDescent="0.25">
      <c r="A358" s="17" t="s">
        <v>613</v>
      </c>
      <c r="B358" s="22" t="s">
        <v>614</v>
      </c>
      <c r="C358" s="19" t="s">
        <v>545</v>
      </c>
      <c r="D358" s="78" t="s">
        <v>696</v>
      </c>
      <c r="E358" s="78" t="s">
        <v>696</v>
      </c>
      <c r="F358" s="78" t="s">
        <v>696</v>
      </c>
      <c r="G358" s="61" t="s">
        <v>696</v>
      </c>
      <c r="H358" s="69" t="s">
        <v>696</v>
      </c>
    </row>
    <row r="359" spans="1:8" x14ac:dyDescent="0.25">
      <c r="A359" s="17" t="s">
        <v>615</v>
      </c>
      <c r="B359" s="22" t="s">
        <v>616</v>
      </c>
      <c r="C359" s="19" t="s">
        <v>545</v>
      </c>
      <c r="D359" s="78" t="s">
        <v>696</v>
      </c>
      <c r="E359" s="78" t="s">
        <v>696</v>
      </c>
      <c r="F359" s="78" t="s">
        <v>696</v>
      </c>
      <c r="G359" s="61" t="s">
        <v>696</v>
      </c>
      <c r="H359" s="69" t="s">
        <v>696</v>
      </c>
    </row>
    <row r="360" spans="1:8" ht="31.5" x14ac:dyDescent="0.25">
      <c r="A360" s="17" t="s">
        <v>617</v>
      </c>
      <c r="B360" s="23" t="s">
        <v>618</v>
      </c>
      <c r="C360" s="19" t="s">
        <v>690</v>
      </c>
      <c r="D360" s="78" t="s">
        <v>696</v>
      </c>
      <c r="E360" s="78" t="s">
        <v>696</v>
      </c>
      <c r="F360" s="78" t="s">
        <v>696</v>
      </c>
      <c r="G360" s="61" t="s">
        <v>696</v>
      </c>
      <c r="H360" s="69" t="s">
        <v>696</v>
      </c>
    </row>
    <row r="361" spans="1:8" x14ac:dyDescent="0.25">
      <c r="A361" s="17" t="s">
        <v>619</v>
      </c>
      <c r="B361" s="22" t="s">
        <v>620</v>
      </c>
      <c r="C361" s="19" t="s">
        <v>690</v>
      </c>
      <c r="D361" s="78" t="s">
        <v>696</v>
      </c>
      <c r="E361" s="78" t="s">
        <v>696</v>
      </c>
      <c r="F361" s="78" t="s">
        <v>696</v>
      </c>
      <c r="G361" s="61" t="s">
        <v>696</v>
      </c>
      <c r="H361" s="69" t="s">
        <v>696</v>
      </c>
    </row>
    <row r="362" spans="1:8" x14ac:dyDescent="0.25">
      <c r="A362" s="17" t="s">
        <v>621</v>
      </c>
      <c r="B362" s="22" t="s">
        <v>49</v>
      </c>
      <c r="C362" s="19" t="s">
        <v>690</v>
      </c>
      <c r="D362" s="78" t="s">
        <v>696</v>
      </c>
      <c r="E362" s="78" t="s">
        <v>696</v>
      </c>
      <c r="F362" s="78" t="s">
        <v>696</v>
      </c>
      <c r="G362" s="61" t="s">
        <v>696</v>
      </c>
      <c r="H362" s="69" t="s">
        <v>696</v>
      </c>
    </row>
    <row r="363" spans="1:8" ht="16.5" thickBot="1" x14ac:dyDescent="0.3">
      <c r="A363" s="30" t="s">
        <v>622</v>
      </c>
      <c r="B363" s="41" t="s">
        <v>623</v>
      </c>
      <c r="C363" s="32" t="s">
        <v>691</v>
      </c>
      <c r="D363" s="116">
        <v>762</v>
      </c>
      <c r="E363" s="139">
        <v>770</v>
      </c>
      <c r="F363" s="139">
        <f t="shared" si="13"/>
        <v>8</v>
      </c>
      <c r="G363" s="140">
        <f t="shared" si="14"/>
        <v>1.0498687664041995</v>
      </c>
      <c r="H363" s="67" t="s">
        <v>696</v>
      </c>
    </row>
    <row r="364" spans="1:8" x14ac:dyDescent="0.25">
      <c r="A364" s="169" t="s">
        <v>624</v>
      </c>
      <c r="B364" s="170"/>
      <c r="C364" s="170"/>
      <c r="D364" s="170"/>
      <c r="E364" s="170"/>
      <c r="F364" s="170"/>
      <c r="G364" s="170"/>
      <c r="H364" s="171"/>
    </row>
    <row r="365" spans="1:8" ht="16.5" thickBot="1" x14ac:dyDescent="0.3">
      <c r="A365" s="169"/>
      <c r="B365" s="170"/>
      <c r="C365" s="170"/>
      <c r="D365" s="170"/>
      <c r="E365" s="170"/>
      <c r="F365" s="170"/>
      <c r="G365" s="170"/>
      <c r="H365" s="171"/>
    </row>
    <row r="366" spans="1:8" s="56" customFormat="1" ht="67.7" customHeight="1" x14ac:dyDescent="0.25">
      <c r="A366" s="155" t="s">
        <v>32</v>
      </c>
      <c r="B366" s="157" t="s">
        <v>33</v>
      </c>
      <c r="C366" s="159" t="s">
        <v>105</v>
      </c>
      <c r="D366" s="161" t="s">
        <v>695</v>
      </c>
      <c r="E366" s="162"/>
      <c r="F366" s="163" t="s">
        <v>687</v>
      </c>
      <c r="G366" s="162"/>
      <c r="H366" s="150" t="s">
        <v>2</v>
      </c>
    </row>
    <row r="367" spans="1:8" s="56" customFormat="1" ht="45" x14ac:dyDescent="0.25">
      <c r="A367" s="156"/>
      <c r="B367" s="158"/>
      <c r="C367" s="160"/>
      <c r="D367" s="86" t="s">
        <v>685</v>
      </c>
      <c r="E367" s="107" t="s">
        <v>4</v>
      </c>
      <c r="F367" s="107" t="s">
        <v>686</v>
      </c>
      <c r="G367" s="86" t="s">
        <v>684</v>
      </c>
      <c r="H367" s="151"/>
    </row>
    <row r="368" spans="1:8" ht="16.5" thickBot="1" x14ac:dyDescent="0.3">
      <c r="A368" s="43">
        <v>1</v>
      </c>
      <c r="B368" s="12">
        <v>2</v>
      </c>
      <c r="C368" s="44">
        <v>3</v>
      </c>
      <c r="D368" s="98">
        <v>4</v>
      </c>
      <c r="E368" s="109">
        <v>5</v>
      </c>
      <c r="F368" s="109">
        <v>6</v>
      </c>
      <c r="G368" s="109">
        <v>7</v>
      </c>
      <c r="H368" s="141">
        <v>8</v>
      </c>
    </row>
    <row r="369" spans="1:8" x14ac:dyDescent="0.25">
      <c r="A369" s="152" t="s">
        <v>625</v>
      </c>
      <c r="B369" s="153"/>
      <c r="C369" s="19" t="s">
        <v>690</v>
      </c>
      <c r="D369" s="99">
        <f>D370</f>
        <v>357.37922237134444</v>
      </c>
      <c r="E369" s="110">
        <f>E370</f>
        <v>88.357387000000003</v>
      </c>
      <c r="F369" s="110">
        <f t="shared" ref="F369:F423" si="15">E369-D369</f>
        <v>-269.02183537134442</v>
      </c>
      <c r="G369" s="142">
        <f t="shared" ref="G369:G423" si="16">F369/D369*100</f>
        <v>-75.276294348139274</v>
      </c>
      <c r="H369" s="79" t="s">
        <v>696</v>
      </c>
    </row>
    <row r="370" spans="1:8" x14ac:dyDescent="0.25">
      <c r="A370" s="17" t="s">
        <v>34</v>
      </c>
      <c r="B370" s="45" t="s">
        <v>626</v>
      </c>
      <c r="C370" s="19" t="s">
        <v>690</v>
      </c>
      <c r="D370" s="100">
        <f>D371+D395+D423</f>
        <v>357.37922237134444</v>
      </c>
      <c r="E370" s="111">
        <f>E371+E395+E423</f>
        <v>88.357387000000003</v>
      </c>
      <c r="F370" s="114">
        <f t="shared" si="15"/>
        <v>-269.02183537134442</v>
      </c>
      <c r="G370" s="143">
        <f t="shared" si="16"/>
        <v>-75.276294348139274</v>
      </c>
      <c r="H370" s="80" t="s">
        <v>696</v>
      </c>
    </row>
    <row r="371" spans="1:8" x14ac:dyDescent="0.25">
      <c r="A371" s="17" t="s">
        <v>35</v>
      </c>
      <c r="B371" s="23" t="s">
        <v>36</v>
      </c>
      <c r="C371" s="19" t="s">
        <v>690</v>
      </c>
      <c r="D371" s="100">
        <f t="shared" ref="D371:E371" si="17">D372</f>
        <v>111.680318642787</v>
      </c>
      <c r="E371" s="111">
        <f t="shared" si="17"/>
        <v>62.978872000000003</v>
      </c>
      <c r="F371" s="114">
        <f t="shared" si="15"/>
        <v>-48.701446642786998</v>
      </c>
      <c r="G371" s="143">
        <f t="shared" si="16"/>
        <v>-43.607904449628322</v>
      </c>
      <c r="H371" s="80" t="s">
        <v>696</v>
      </c>
    </row>
    <row r="372" spans="1:8" ht="31.5" x14ac:dyDescent="0.25">
      <c r="A372" s="17" t="s">
        <v>37</v>
      </c>
      <c r="B372" s="22" t="s">
        <v>627</v>
      </c>
      <c r="C372" s="19" t="s">
        <v>690</v>
      </c>
      <c r="D372" s="100">
        <f>D378+D380</f>
        <v>111.680318642787</v>
      </c>
      <c r="E372" s="111">
        <f>E378+E380</f>
        <v>62.978872000000003</v>
      </c>
      <c r="F372" s="114">
        <f t="shared" si="15"/>
        <v>-48.701446642786998</v>
      </c>
      <c r="G372" s="143">
        <f t="shared" si="16"/>
        <v>-43.607904449628322</v>
      </c>
      <c r="H372" s="80" t="s">
        <v>696</v>
      </c>
    </row>
    <row r="373" spans="1:8" x14ac:dyDescent="0.25">
      <c r="A373" s="17" t="s">
        <v>38</v>
      </c>
      <c r="B373" s="24" t="s">
        <v>628</v>
      </c>
      <c r="C373" s="19" t="s">
        <v>690</v>
      </c>
      <c r="D373" s="81" t="s">
        <v>696</v>
      </c>
      <c r="E373" s="112" t="s">
        <v>696</v>
      </c>
      <c r="F373" s="114" t="s">
        <v>696</v>
      </c>
      <c r="G373" s="143" t="s">
        <v>696</v>
      </c>
      <c r="H373" s="80" t="s">
        <v>696</v>
      </c>
    </row>
    <row r="374" spans="1:8" ht="31.5" x14ac:dyDescent="0.25">
      <c r="A374" s="17" t="s">
        <v>629</v>
      </c>
      <c r="B374" s="25" t="s">
        <v>109</v>
      </c>
      <c r="C374" s="19" t="s">
        <v>690</v>
      </c>
      <c r="D374" s="81" t="s">
        <v>696</v>
      </c>
      <c r="E374" s="112" t="s">
        <v>696</v>
      </c>
      <c r="F374" s="114" t="s">
        <v>696</v>
      </c>
      <c r="G374" s="143" t="s">
        <v>696</v>
      </c>
      <c r="H374" s="80" t="s">
        <v>696</v>
      </c>
    </row>
    <row r="375" spans="1:8" ht="31.5" x14ac:dyDescent="0.25">
      <c r="A375" s="17" t="s">
        <v>630</v>
      </c>
      <c r="B375" s="25" t="s">
        <v>110</v>
      </c>
      <c r="C375" s="19" t="s">
        <v>690</v>
      </c>
      <c r="D375" s="81" t="s">
        <v>696</v>
      </c>
      <c r="E375" s="112" t="s">
        <v>696</v>
      </c>
      <c r="F375" s="114" t="s">
        <v>696</v>
      </c>
      <c r="G375" s="143" t="s">
        <v>696</v>
      </c>
      <c r="H375" s="80" t="s">
        <v>696</v>
      </c>
    </row>
    <row r="376" spans="1:8" ht="31.5" x14ac:dyDescent="0.25">
      <c r="A376" s="17" t="s">
        <v>631</v>
      </c>
      <c r="B376" s="25" t="s">
        <v>111</v>
      </c>
      <c r="C376" s="19" t="s">
        <v>690</v>
      </c>
      <c r="D376" s="81" t="s">
        <v>696</v>
      </c>
      <c r="E376" s="112" t="s">
        <v>696</v>
      </c>
      <c r="F376" s="114" t="s">
        <v>696</v>
      </c>
      <c r="G376" s="143" t="s">
        <v>696</v>
      </c>
      <c r="H376" s="80" t="s">
        <v>696</v>
      </c>
    </row>
    <row r="377" spans="1:8" x14ac:dyDescent="0.25">
      <c r="A377" s="17" t="s">
        <v>40</v>
      </c>
      <c r="B377" s="24" t="s">
        <v>632</v>
      </c>
      <c r="C377" s="19" t="s">
        <v>690</v>
      </c>
      <c r="D377" s="81" t="s">
        <v>696</v>
      </c>
      <c r="E377" s="112" t="s">
        <v>696</v>
      </c>
      <c r="F377" s="114" t="s">
        <v>696</v>
      </c>
      <c r="G377" s="143" t="s">
        <v>696</v>
      </c>
      <c r="H377" s="80" t="s">
        <v>696</v>
      </c>
    </row>
    <row r="378" spans="1:8" x14ac:dyDescent="0.25">
      <c r="A378" s="17" t="s">
        <v>42</v>
      </c>
      <c r="B378" s="24" t="s">
        <v>633</v>
      </c>
      <c r="C378" s="19" t="s">
        <v>690</v>
      </c>
      <c r="D378" s="81">
        <v>19.395500000000197</v>
      </c>
      <c r="E378" s="112">
        <v>46.197130000000001</v>
      </c>
      <c r="F378" s="114">
        <f t="shared" si="15"/>
        <v>26.801629999999804</v>
      </c>
      <c r="G378" s="143">
        <f t="shared" si="16"/>
        <v>138.18478513056911</v>
      </c>
      <c r="H378" s="80" t="s">
        <v>696</v>
      </c>
    </row>
    <row r="379" spans="1:8" x14ac:dyDescent="0.25">
      <c r="A379" s="17" t="s">
        <v>44</v>
      </c>
      <c r="B379" s="24" t="s">
        <v>634</v>
      </c>
      <c r="C379" s="19" t="s">
        <v>690</v>
      </c>
      <c r="D379" s="81" t="s">
        <v>696</v>
      </c>
      <c r="E379" s="112" t="s">
        <v>696</v>
      </c>
      <c r="F379" s="112" t="s">
        <v>696</v>
      </c>
      <c r="G379" s="144" t="s">
        <v>696</v>
      </c>
      <c r="H379" s="80" t="s">
        <v>696</v>
      </c>
    </row>
    <row r="380" spans="1:8" x14ac:dyDescent="0.25">
      <c r="A380" s="17" t="s">
        <v>45</v>
      </c>
      <c r="B380" s="24" t="s">
        <v>635</v>
      </c>
      <c r="C380" s="19" t="s">
        <v>690</v>
      </c>
      <c r="D380" s="81">
        <f>D383</f>
        <v>92.284818642786803</v>
      </c>
      <c r="E380" s="81">
        <f>E383</f>
        <v>16.781742000000001</v>
      </c>
      <c r="F380" s="114">
        <f t="shared" si="15"/>
        <v>-75.503076642786795</v>
      </c>
      <c r="G380" s="143">
        <f t="shared" si="16"/>
        <v>-81.815273360444849</v>
      </c>
      <c r="H380" s="80" t="s">
        <v>696</v>
      </c>
    </row>
    <row r="381" spans="1:8" ht="31.5" x14ac:dyDescent="0.25">
      <c r="A381" s="17" t="s">
        <v>636</v>
      </c>
      <c r="B381" s="25" t="s">
        <v>637</v>
      </c>
      <c r="C381" s="19" t="s">
        <v>690</v>
      </c>
      <c r="D381" s="81" t="s">
        <v>696</v>
      </c>
      <c r="E381" s="112" t="s">
        <v>696</v>
      </c>
      <c r="F381" s="112" t="s">
        <v>696</v>
      </c>
      <c r="G381" s="144" t="s">
        <v>696</v>
      </c>
      <c r="H381" s="80" t="s">
        <v>696</v>
      </c>
    </row>
    <row r="382" spans="1:8" x14ac:dyDescent="0.25">
      <c r="A382" s="17" t="s">
        <v>638</v>
      </c>
      <c r="B382" s="25" t="s">
        <v>639</v>
      </c>
      <c r="C382" s="19" t="s">
        <v>690</v>
      </c>
      <c r="D382" s="81" t="s">
        <v>696</v>
      </c>
      <c r="E382" s="81" t="s">
        <v>696</v>
      </c>
      <c r="F382" s="81" t="s">
        <v>696</v>
      </c>
      <c r="G382" s="64" t="s">
        <v>696</v>
      </c>
      <c r="H382" s="80" t="s">
        <v>696</v>
      </c>
    </row>
    <row r="383" spans="1:8" x14ac:dyDescent="0.25">
      <c r="A383" s="17" t="s">
        <v>640</v>
      </c>
      <c r="B383" s="25" t="s">
        <v>52</v>
      </c>
      <c r="C383" s="19" t="s">
        <v>690</v>
      </c>
      <c r="D383" s="81">
        <v>92.284818642786803</v>
      </c>
      <c r="E383" s="112">
        <v>16.781742000000001</v>
      </c>
      <c r="F383" s="114">
        <f t="shared" si="15"/>
        <v>-75.503076642786795</v>
      </c>
      <c r="G383" s="143">
        <f t="shared" si="16"/>
        <v>-81.815273360444849</v>
      </c>
      <c r="H383" s="80" t="s">
        <v>696</v>
      </c>
    </row>
    <row r="384" spans="1:8" x14ac:dyDescent="0.25">
      <c r="A384" s="17" t="s">
        <v>641</v>
      </c>
      <c r="B384" s="25" t="s">
        <v>639</v>
      </c>
      <c r="C384" s="19" t="s">
        <v>690</v>
      </c>
      <c r="D384" s="101" t="s">
        <v>696</v>
      </c>
      <c r="E384" s="112" t="s">
        <v>696</v>
      </c>
      <c r="F384" s="114" t="s">
        <v>696</v>
      </c>
      <c r="G384" s="143" t="s">
        <v>696</v>
      </c>
      <c r="H384" s="80" t="s">
        <v>696</v>
      </c>
    </row>
    <row r="385" spans="1:8" x14ac:dyDescent="0.25">
      <c r="A385" s="17" t="s">
        <v>46</v>
      </c>
      <c r="B385" s="24" t="s">
        <v>642</v>
      </c>
      <c r="C385" s="19" t="s">
        <v>690</v>
      </c>
      <c r="D385" s="101" t="s">
        <v>696</v>
      </c>
      <c r="E385" s="112" t="s">
        <v>696</v>
      </c>
      <c r="F385" s="114" t="s">
        <v>696</v>
      </c>
      <c r="G385" s="143" t="s">
        <v>696</v>
      </c>
      <c r="H385" s="80" t="s">
        <v>696</v>
      </c>
    </row>
    <row r="386" spans="1:8" x14ac:dyDescent="0.25">
      <c r="A386" s="17" t="s">
        <v>47</v>
      </c>
      <c r="B386" s="24" t="s">
        <v>461</v>
      </c>
      <c r="C386" s="19" t="s">
        <v>690</v>
      </c>
      <c r="D386" s="101" t="s">
        <v>696</v>
      </c>
      <c r="E386" s="112" t="s">
        <v>696</v>
      </c>
      <c r="F386" s="114" t="s">
        <v>696</v>
      </c>
      <c r="G386" s="143" t="s">
        <v>696</v>
      </c>
      <c r="H386" s="80" t="s">
        <v>696</v>
      </c>
    </row>
    <row r="387" spans="1:8" ht="31.5" x14ac:dyDescent="0.25">
      <c r="A387" s="17" t="s">
        <v>643</v>
      </c>
      <c r="B387" s="24" t="s">
        <v>644</v>
      </c>
      <c r="C387" s="19" t="s">
        <v>690</v>
      </c>
      <c r="D387" s="101" t="s">
        <v>696</v>
      </c>
      <c r="E387" s="112" t="s">
        <v>696</v>
      </c>
      <c r="F387" s="114" t="s">
        <v>696</v>
      </c>
      <c r="G387" s="143" t="s">
        <v>696</v>
      </c>
      <c r="H387" s="80" t="s">
        <v>696</v>
      </c>
    </row>
    <row r="388" spans="1:8" x14ac:dyDescent="0.25">
      <c r="A388" s="17" t="s">
        <v>645</v>
      </c>
      <c r="B388" s="25" t="s">
        <v>48</v>
      </c>
      <c r="C388" s="19" t="s">
        <v>690</v>
      </c>
      <c r="D388" s="101" t="s">
        <v>696</v>
      </c>
      <c r="E388" s="112" t="s">
        <v>696</v>
      </c>
      <c r="F388" s="114" t="s">
        <v>696</v>
      </c>
      <c r="G388" s="143" t="s">
        <v>696</v>
      </c>
      <c r="H388" s="80" t="s">
        <v>696</v>
      </c>
    </row>
    <row r="389" spans="1:8" x14ac:dyDescent="0.25">
      <c r="A389" s="17" t="s">
        <v>646</v>
      </c>
      <c r="B389" s="46" t="s">
        <v>49</v>
      </c>
      <c r="C389" s="19" t="s">
        <v>690</v>
      </c>
      <c r="D389" s="101" t="s">
        <v>696</v>
      </c>
      <c r="E389" s="112" t="s">
        <v>696</v>
      </c>
      <c r="F389" s="114" t="s">
        <v>696</v>
      </c>
      <c r="G389" s="143" t="s">
        <v>696</v>
      </c>
      <c r="H389" s="80" t="s">
        <v>696</v>
      </c>
    </row>
    <row r="390" spans="1:8" ht="31.5" x14ac:dyDescent="0.25">
      <c r="A390" s="17" t="s">
        <v>50</v>
      </c>
      <c r="B390" s="22" t="s">
        <v>647</v>
      </c>
      <c r="C390" s="19" t="s">
        <v>690</v>
      </c>
      <c r="D390" s="101" t="s">
        <v>696</v>
      </c>
      <c r="E390" s="112" t="s">
        <v>696</v>
      </c>
      <c r="F390" s="114" t="s">
        <v>696</v>
      </c>
      <c r="G390" s="143" t="s">
        <v>696</v>
      </c>
      <c r="H390" s="80" t="s">
        <v>696</v>
      </c>
    </row>
    <row r="391" spans="1:8" ht="31.5" x14ac:dyDescent="0.25">
      <c r="A391" s="17" t="s">
        <v>648</v>
      </c>
      <c r="B391" s="24" t="s">
        <v>109</v>
      </c>
      <c r="C391" s="19" t="s">
        <v>690</v>
      </c>
      <c r="D391" s="101" t="s">
        <v>696</v>
      </c>
      <c r="E391" s="112" t="s">
        <v>696</v>
      </c>
      <c r="F391" s="114" t="s">
        <v>696</v>
      </c>
      <c r="G391" s="143" t="s">
        <v>696</v>
      </c>
      <c r="H391" s="80" t="s">
        <v>696</v>
      </c>
    </row>
    <row r="392" spans="1:8" ht="31.5" x14ac:dyDescent="0.25">
      <c r="A392" s="17" t="s">
        <v>649</v>
      </c>
      <c r="B392" s="24" t="s">
        <v>110</v>
      </c>
      <c r="C392" s="19" t="s">
        <v>690</v>
      </c>
      <c r="D392" s="101" t="s">
        <v>696</v>
      </c>
      <c r="E392" s="112" t="s">
        <v>696</v>
      </c>
      <c r="F392" s="114" t="s">
        <v>696</v>
      </c>
      <c r="G392" s="143" t="s">
        <v>696</v>
      </c>
      <c r="H392" s="80" t="s">
        <v>696</v>
      </c>
    </row>
    <row r="393" spans="1:8" ht="31.5" x14ac:dyDescent="0.25">
      <c r="A393" s="17" t="s">
        <v>650</v>
      </c>
      <c r="B393" s="24" t="s">
        <v>111</v>
      </c>
      <c r="C393" s="19" t="s">
        <v>690</v>
      </c>
      <c r="D393" s="101" t="s">
        <v>696</v>
      </c>
      <c r="E393" s="112" t="s">
        <v>696</v>
      </c>
      <c r="F393" s="114" t="s">
        <v>696</v>
      </c>
      <c r="G393" s="143" t="s">
        <v>696</v>
      </c>
      <c r="H393" s="80" t="s">
        <v>696</v>
      </c>
    </row>
    <row r="394" spans="1:8" x14ac:dyDescent="0.25">
      <c r="A394" s="17" t="s">
        <v>51</v>
      </c>
      <c r="B394" s="22" t="s">
        <v>651</v>
      </c>
      <c r="C394" s="19" t="s">
        <v>690</v>
      </c>
      <c r="D394" s="101" t="s">
        <v>696</v>
      </c>
      <c r="E394" s="112" t="s">
        <v>696</v>
      </c>
      <c r="F394" s="114" t="s">
        <v>696</v>
      </c>
      <c r="G394" s="143" t="s">
        <v>696</v>
      </c>
      <c r="H394" s="80" t="s">
        <v>696</v>
      </c>
    </row>
    <row r="395" spans="1:8" x14ac:dyDescent="0.25">
      <c r="A395" s="17" t="s">
        <v>53</v>
      </c>
      <c r="B395" s="23" t="s">
        <v>652</v>
      </c>
      <c r="C395" s="19" t="s">
        <v>690</v>
      </c>
      <c r="D395" s="81">
        <f t="shared" ref="D395:E395" si="18">D402</f>
        <v>186.13570000000001</v>
      </c>
      <c r="E395" s="81">
        <f t="shared" si="18"/>
        <v>10.652283000000001</v>
      </c>
      <c r="F395" s="114">
        <f t="shared" si="15"/>
        <v>-175.483417</v>
      </c>
      <c r="G395" s="143">
        <f t="shared" si="16"/>
        <v>-94.277141354398964</v>
      </c>
      <c r="H395" s="80" t="s">
        <v>696</v>
      </c>
    </row>
    <row r="396" spans="1:8" x14ac:dyDescent="0.25">
      <c r="A396" s="17" t="s">
        <v>54</v>
      </c>
      <c r="B396" s="22" t="s">
        <v>653</v>
      </c>
      <c r="C396" s="19" t="s">
        <v>690</v>
      </c>
      <c r="D396" s="102" t="s">
        <v>696</v>
      </c>
      <c r="E396" s="112" t="s">
        <v>696</v>
      </c>
      <c r="F396" s="114" t="s">
        <v>696</v>
      </c>
      <c r="G396" s="143" t="s">
        <v>696</v>
      </c>
      <c r="H396" s="80" t="s">
        <v>696</v>
      </c>
    </row>
    <row r="397" spans="1:8" x14ac:dyDescent="0.25">
      <c r="A397" s="17" t="s">
        <v>55</v>
      </c>
      <c r="B397" s="24" t="s">
        <v>39</v>
      </c>
      <c r="C397" s="19" t="s">
        <v>690</v>
      </c>
      <c r="D397" s="102" t="s">
        <v>696</v>
      </c>
      <c r="E397" s="112" t="s">
        <v>696</v>
      </c>
      <c r="F397" s="114" t="s">
        <v>696</v>
      </c>
      <c r="G397" s="143" t="s">
        <v>696</v>
      </c>
      <c r="H397" s="80" t="s">
        <v>696</v>
      </c>
    </row>
    <row r="398" spans="1:8" ht="31.5" x14ac:dyDescent="0.25">
      <c r="A398" s="17" t="s">
        <v>654</v>
      </c>
      <c r="B398" s="24" t="s">
        <v>109</v>
      </c>
      <c r="C398" s="19" t="s">
        <v>690</v>
      </c>
      <c r="D398" s="102" t="s">
        <v>696</v>
      </c>
      <c r="E398" s="112" t="s">
        <v>696</v>
      </c>
      <c r="F398" s="114" t="s">
        <v>696</v>
      </c>
      <c r="G398" s="143" t="s">
        <v>696</v>
      </c>
      <c r="H398" s="80" t="s">
        <v>696</v>
      </c>
    </row>
    <row r="399" spans="1:8" ht="31.5" x14ac:dyDescent="0.25">
      <c r="A399" s="17" t="s">
        <v>655</v>
      </c>
      <c r="B399" s="24" t="s">
        <v>110</v>
      </c>
      <c r="C399" s="19" t="s">
        <v>690</v>
      </c>
      <c r="D399" s="102" t="s">
        <v>696</v>
      </c>
      <c r="E399" s="112" t="s">
        <v>696</v>
      </c>
      <c r="F399" s="114" t="s">
        <v>696</v>
      </c>
      <c r="G399" s="143" t="s">
        <v>696</v>
      </c>
      <c r="H399" s="80" t="s">
        <v>696</v>
      </c>
    </row>
    <row r="400" spans="1:8" ht="31.5" x14ac:dyDescent="0.25">
      <c r="A400" s="17" t="s">
        <v>656</v>
      </c>
      <c r="B400" s="24" t="s">
        <v>111</v>
      </c>
      <c r="C400" s="19" t="s">
        <v>690</v>
      </c>
      <c r="D400" s="102" t="s">
        <v>696</v>
      </c>
      <c r="E400" s="112" t="s">
        <v>696</v>
      </c>
      <c r="F400" s="114" t="s">
        <v>696</v>
      </c>
      <c r="G400" s="143" t="s">
        <v>696</v>
      </c>
      <c r="H400" s="80" t="s">
        <v>696</v>
      </c>
    </row>
    <row r="401" spans="1:8" x14ac:dyDescent="0.25">
      <c r="A401" s="17" t="s">
        <v>56</v>
      </c>
      <c r="B401" s="24" t="s">
        <v>449</v>
      </c>
      <c r="C401" s="19" t="s">
        <v>690</v>
      </c>
      <c r="D401" s="102" t="s">
        <v>696</v>
      </c>
      <c r="E401" s="112" t="s">
        <v>696</v>
      </c>
      <c r="F401" s="114" t="s">
        <v>696</v>
      </c>
      <c r="G401" s="143" t="s">
        <v>696</v>
      </c>
      <c r="H401" s="80" t="s">
        <v>696</v>
      </c>
    </row>
    <row r="402" spans="1:8" x14ac:dyDescent="0.25">
      <c r="A402" s="17" t="s">
        <v>57</v>
      </c>
      <c r="B402" s="24" t="s">
        <v>41</v>
      </c>
      <c r="C402" s="19" t="s">
        <v>690</v>
      </c>
      <c r="D402" s="81">
        <v>186.13570000000001</v>
      </c>
      <c r="E402" s="112">
        <v>10.652283000000001</v>
      </c>
      <c r="F402" s="114">
        <f t="shared" si="15"/>
        <v>-175.483417</v>
      </c>
      <c r="G402" s="143">
        <f t="shared" si="16"/>
        <v>-94.277141354398964</v>
      </c>
      <c r="H402" s="80" t="s">
        <v>696</v>
      </c>
    </row>
    <row r="403" spans="1:8" x14ac:dyDescent="0.25">
      <c r="A403" s="17" t="s">
        <v>58</v>
      </c>
      <c r="B403" s="24" t="s">
        <v>454</v>
      </c>
      <c r="C403" s="19" t="s">
        <v>690</v>
      </c>
      <c r="D403" s="102" t="s">
        <v>696</v>
      </c>
      <c r="E403" s="112" t="s">
        <v>696</v>
      </c>
      <c r="F403" s="114" t="s">
        <v>696</v>
      </c>
      <c r="G403" s="143" t="s">
        <v>696</v>
      </c>
      <c r="H403" s="80" t="s">
        <v>696</v>
      </c>
    </row>
    <row r="404" spans="1:8" x14ac:dyDescent="0.25">
      <c r="A404" s="17" t="s">
        <v>59</v>
      </c>
      <c r="B404" s="24" t="s">
        <v>43</v>
      </c>
      <c r="C404" s="19" t="s">
        <v>690</v>
      </c>
      <c r="D404" s="102" t="s">
        <v>696</v>
      </c>
      <c r="E404" s="112" t="s">
        <v>696</v>
      </c>
      <c r="F404" s="114" t="s">
        <v>696</v>
      </c>
      <c r="G404" s="143" t="s">
        <v>696</v>
      </c>
      <c r="H404" s="80" t="s">
        <v>696</v>
      </c>
    </row>
    <row r="405" spans="1:8" x14ac:dyDescent="0.25">
      <c r="A405" s="17" t="s">
        <v>60</v>
      </c>
      <c r="B405" s="24" t="s">
        <v>461</v>
      </c>
      <c r="C405" s="19" t="s">
        <v>690</v>
      </c>
      <c r="D405" s="102" t="s">
        <v>696</v>
      </c>
      <c r="E405" s="112" t="s">
        <v>696</v>
      </c>
      <c r="F405" s="114" t="s">
        <v>696</v>
      </c>
      <c r="G405" s="143" t="s">
        <v>696</v>
      </c>
      <c r="H405" s="80" t="s">
        <v>696</v>
      </c>
    </row>
    <row r="406" spans="1:8" ht="31.5" x14ac:dyDescent="0.25">
      <c r="A406" s="17" t="s">
        <v>61</v>
      </c>
      <c r="B406" s="24" t="s">
        <v>464</v>
      </c>
      <c r="C406" s="19" t="s">
        <v>690</v>
      </c>
      <c r="D406" s="102" t="s">
        <v>696</v>
      </c>
      <c r="E406" s="112" t="s">
        <v>696</v>
      </c>
      <c r="F406" s="114" t="s">
        <v>696</v>
      </c>
      <c r="G406" s="143" t="s">
        <v>696</v>
      </c>
      <c r="H406" s="80" t="s">
        <v>696</v>
      </c>
    </row>
    <row r="407" spans="1:8" x14ac:dyDescent="0.25">
      <c r="A407" s="17" t="s">
        <v>62</v>
      </c>
      <c r="B407" s="25" t="s">
        <v>48</v>
      </c>
      <c r="C407" s="19" t="s">
        <v>690</v>
      </c>
      <c r="D407" s="102" t="s">
        <v>696</v>
      </c>
      <c r="E407" s="112" t="s">
        <v>696</v>
      </c>
      <c r="F407" s="114" t="s">
        <v>696</v>
      </c>
      <c r="G407" s="143" t="s">
        <v>696</v>
      </c>
      <c r="H407" s="80" t="s">
        <v>696</v>
      </c>
    </row>
    <row r="408" spans="1:8" x14ac:dyDescent="0.25">
      <c r="A408" s="17" t="s">
        <v>63</v>
      </c>
      <c r="B408" s="46" t="s">
        <v>49</v>
      </c>
      <c r="C408" s="19" t="s">
        <v>690</v>
      </c>
      <c r="D408" s="102" t="s">
        <v>696</v>
      </c>
      <c r="E408" s="112" t="s">
        <v>696</v>
      </c>
      <c r="F408" s="114" t="s">
        <v>696</v>
      </c>
      <c r="G408" s="143" t="s">
        <v>696</v>
      </c>
      <c r="H408" s="80" t="s">
        <v>696</v>
      </c>
    </row>
    <row r="409" spans="1:8" x14ac:dyDescent="0.25">
      <c r="A409" s="17" t="s">
        <v>64</v>
      </c>
      <c r="B409" s="22" t="s">
        <v>657</v>
      </c>
      <c r="C409" s="19" t="s">
        <v>690</v>
      </c>
      <c r="D409" s="102" t="s">
        <v>696</v>
      </c>
      <c r="E409" s="112" t="s">
        <v>696</v>
      </c>
      <c r="F409" s="114" t="s">
        <v>696</v>
      </c>
      <c r="G409" s="143" t="s">
        <v>696</v>
      </c>
      <c r="H409" s="80" t="s">
        <v>696</v>
      </c>
    </row>
    <row r="410" spans="1:8" x14ac:dyDescent="0.25">
      <c r="A410" s="17" t="s">
        <v>65</v>
      </c>
      <c r="B410" s="22" t="s">
        <v>66</v>
      </c>
      <c r="C410" s="19" t="s">
        <v>690</v>
      </c>
      <c r="D410" s="102" t="s">
        <v>696</v>
      </c>
      <c r="E410" s="112" t="s">
        <v>696</v>
      </c>
      <c r="F410" s="114" t="s">
        <v>696</v>
      </c>
      <c r="G410" s="143" t="s">
        <v>696</v>
      </c>
      <c r="H410" s="80" t="s">
        <v>696</v>
      </c>
    </row>
    <row r="411" spans="1:8" x14ac:dyDescent="0.25">
      <c r="A411" s="17" t="s">
        <v>67</v>
      </c>
      <c r="B411" s="24" t="s">
        <v>39</v>
      </c>
      <c r="C411" s="19" t="s">
        <v>690</v>
      </c>
      <c r="D411" s="102" t="s">
        <v>696</v>
      </c>
      <c r="E411" s="112" t="s">
        <v>696</v>
      </c>
      <c r="F411" s="114" t="s">
        <v>696</v>
      </c>
      <c r="G411" s="143" t="s">
        <v>696</v>
      </c>
      <c r="H411" s="80" t="s">
        <v>696</v>
      </c>
    </row>
    <row r="412" spans="1:8" ht="31.5" x14ac:dyDescent="0.25">
      <c r="A412" s="17" t="s">
        <v>658</v>
      </c>
      <c r="B412" s="24" t="s">
        <v>109</v>
      </c>
      <c r="C412" s="19" t="s">
        <v>690</v>
      </c>
      <c r="D412" s="102" t="s">
        <v>696</v>
      </c>
      <c r="E412" s="112" t="s">
        <v>696</v>
      </c>
      <c r="F412" s="114" t="s">
        <v>696</v>
      </c>
      <c r="G412" s="143" t="s">
        <v>696</v>
      </c>
      <c r="H412" s="80" t="s">
        <v>696</v>
      </c>
    </row>
    <row r="413" spans="1:8" ht="31.5" x14ac:dyDescent="0.25">
      <c r="A413" s="17" t="s">
        <v>659</v>
      </c>
      <c r="B413" s="24" t="s">
        <v>110</v>
      </c>
      <c r="C413" s="19" t="s">
        <v>690</v>
      </c>
      <c r="D413" s="102" t="s">
        <v>696</v>
      </c>
      <c r="E413" s="112" t="s">
        <v>696</v>
      </c>
      <c r="F413" s="114" t="s">
        <v>696</v>
      </c>
      <c r="G413" s="143" t="s">
        <v>696</v>
      </c>
      <c r="H413" s="80" t="s">
        <v>696</v>
      </c>
    </row>
    <row r="414" spans="1:8" ht="31.5" x14ac:dyDescent="0.25">
      <c r="A414" s="17" t="s">
        <v>660</v>
      </c>
      <c r="B414" s="24" t="s">
        <v>111</v>
      </c>
      <c r="C414" s="19" t="s">
        <v>690</v>
      </c>
      <c r="D414" s="102" t="s">
        <v>696</v>
      </c>
      <c r="E414" s="112" t="s">
        <v>696</v>
      </c>
      <c r="F414" s="114" t="s">
        <v>696</v>
      </c>
      <c r="G414" s="143" t="s">
        <v>696</v>
      </c>
      <c r="H414" s="80" t="s">
        <v>696</v>
      </c>
    </row>
    <row r="415" spans="1:8" x14ac:dyDescent="0.25">
      <c r="A415" s="17" t="s">
        <v>68</v>
      </c>
      <c r="B415" s="24" t="s">
        <v>449</v>
      </c>
      <c r="C415" s="19" t="s">
        <v>690</v>
      </c>
      <c r="D415" s="102" t="s">
        <v>696</v>
      </c>
      <c r="E415" s="112" t="s">
        <v>696</v>
      </c>
      <c r="F415" s="114" t="s">
        <v>696</v>
      </c>
      <c r="G415" s="143" t="s">
        <v>696</v>
      </c>
      <c r="H415" s="80" t="s">
        <v>696</v>
      </c>
    </row>
    <row r="416" spans="1:8" x14ac:dyDescent="0.25">
      <c r="A416" s="17" t="s">
        <v>69</v>
      </c>
      <c r="B416" s="24" t="s">
        <v>41</v>
      </c>
      <c r="C416" s="19" t="s">
        <v>690</v>
      </c>
      <c r="D416" s="102" t="s">
        <v>696</v>
      </c>
      <c r="E416" s="112" t="s">
        <v>696</v>
      </c>
      <c r="F416" s="114" t="s">
        <v>696</v>
      </c>
      <c r="G416" s="143" t="s">
        <v>696</v>
      </c>
      <c r="H416" s="80" t="s">
        <v>696</v>
      </c>
    </row>
    <row r="417" spans="1:10" x14ac:dyDescent="0.25">
      <c r="A417" s="17" t="s">
        <v>70</v>
      </c>
      <c r="B417" s="24" t="s">
        <v>454</v>
      </c>
      <c r="C417" s="19" t="s">
        <v>690</v>
      </c>
      <c r="D417" s="102" t="s">
        <v>696</v>
      </c>
      <c r="E417" s="112" t="s">
        <v>696</v>
      </c>
      <c r="F417" s="114" t="s">
        <v>696</v>
      </c>
      <c r="G417" s="143" t="s">
        <v>696</v>
      </c>
      <c r="H417" s="80" t="s">
        <v>696</v>
      </c>
    </row>
    <row r="418" spans="1:10" x14ac:dyDescent="0.25">
      <c r="A418" s="17" t="s">
        <v>71</v>
      </c>
      <c r="B418" s="24" t="s">
        <v>43</v>
      </c>
      <c r="C418" s="19" t="s">
        <v>690</v>
      </c>
      <c r="D418" s="102" t="s">
        <v>696</v>
      </c>
      <c r="E418" s="112" t="s">
        <v>696</v>
      </c>
      <c r="F418" s="114" t="s">
        <v>696</v>
      </c>
      <c r="G418" s="143" t="s">
        <v>696</v>
      </c>
      <c r="H418" s="80" t="s">
        <v>696</v>
      </c>
    </row>
    <row r="419" spans="1:10" x14ac:dyDescent="0.25">
      <c r="A419" s="17" t="s">
        <v>72</v>
      </c>
      <c r="B419" s="24" t="s">
        <v>461</v>
      </c>
      <c r="C419" s="19" t="s">
        <v>690</v>
      </c>
      <c r="D419" s="102" t="s">
        <v>696</v>
      </c>
      <c r="E419" s="112" t="s">
        <v>696</v>
      </c>
      <c r="F419" s="114" t="s">
        <v>696</v>
      </c>
      <c r="G419" s="143" t="s">
        <v>696</v>
      </c>
      <c r="H419" s="80" t="s">
        <v>696</v>
      </c>
    </row>
    <row r="420" spans="1:10" ht="31.5" x14ac:dyDescent="0.25">
      <c r="A420" s="17" t="s">
        <v>73</v>
      </c>
      <c r="B420" s="24" t="s">
        <v>464</v>
      </c>
      <c r="C420" s="19" t="s">
        <v>690</v>
      </c>
      <c r="D420" s="102" t="s">
        <v>696</v>
      </c>
      <c r="E420" s="112" t="s">
        <v>696</v>
      </c>
      <c r="F420" s="114" t="s">
        <v>696</v>
      </c>
      <c r="G420" s="143" t="s">
        <v>696</v>
      </c>
      <c r="H420" s="80" t="s">
        <v>696</v>
      </c>
    </row>
    <row r="421" spans="1:10" x14ac:dyDescent="0.25">
      <c r="A421" s="17" t="s">
        <v>74</v>
      </c>
      <c r="B421" s="46" t="s">
        <v>48</v>
      </c>
      <c r="C421" s="19" t="s">
        <v>690</v>
      </c>
      <c r="D421" s="102" t="s">
        <v>696</v>
      </c>
      <c r="E421" s="112" t="s">
        <v>696</v>
      </c>
      <c r="F421" s="114" t="s">
        <v>696</v>
      </c>
      <c r="G421" s="143" t="s">
        <v>696</v>
      </c>
      <c r="H421" s="80" t="s">
        <v>696</v>
      </c>
    </row>
    <row r="422" spans="1:10" x14ac:dyDescent="0.25">
      <c r="A422" s="17" t="s">
        <v>75</v>
      </c>
      <c r="B422" s="46" t="s">
        <v>49</v>
      </c>
      <c r="C422" s="19" t="s">
        <v>690</v>
      </c>
      <c r="D422" s="102" t="s">
        <v>696</v>
      </c>
      <c r="E422" s="112" t="s">
        <v>696</v>
      </c>
      <c r="F422" s="114" t="s">
        <v>696</v>
      </c>
      <c r="G422" s="143" t="s">
        <v>696</v>
      </c>
      <c r="H422" s="80" t="s">
        <v>696</v>
      </c>
    </row>
    <row r="423" spans="1:10" x14ac:dyDescent="0.25">
      <c r="A423" s="17" t="s">
        <v>76</v>
      </c>
      <c r="B423" s="23" t="s">
        <v>661</v>
      </c>
      <c r="C423" s="19" t="s">
        <v>690</v>
      </c>
      <c r="D423" s="81">
        <v>59.563203728557397</v>
      </c>
      <c r="E423" s="68">
        <v>14.726232</v>
      </c>
      <c r="F423" s="114">
        <f t="shared" si="15"/>
        <v>-44.836971728557401</v>
      </c>
      <c r="G423" s="143">
        <f t="shared" si="16"/>
        <v>-75.276292949065208</v>
      </c>
      <c r="H423" s="80" t="s">
        <v>696</v>
      </c>
    </row>
    <row r="424" spans="1:10" x14ac:dyDescent="0.25">
      <c r="A424" s="17" t="s">
        <v>77</v>
      </c>
      <c r="B424" s="23" t="s">
        <v>662</v>
      </c>
      <c r="C424" s="19" t="s">
        <v>690</v>
      </c>
      <c r="D424" s="102" t="s">
        <v>696</v>
      </c>
      <c r="E424" s="68" t="s">
        <v>696</v>
      </c>
      <c r="F424" s="114" t="s">
        <v>696</v>
      </c>
      <c r="G424" s="143" t="s">
        <v>696</v>
      </c>
      <c r="H424" s="80" t="s">
        <v>696</v>
      </c>
    </row>
    <row r="425" spans="1:10" ht="18.75" x14ac:dyDescent="0.3">
      <c r="A425" s="17" t="s">
        <v>78</v>
      </c>
      <c r="B425" s="22" t="s">
        <v>663</v>
      </c>
      <c r="C425" s="19" t="s">
        <v>690</v>
      </c>
      <c r="D425" s="102" t="s">
        <v>696</v>
      </c>
      <c r="E425" s="68" t="s">
        <v>696</v>
      </c>
      <c r="F425" s="114" t="s">
        <v>696</v>
      </c>
      <c r="G425" s="143" t="s">
        <v>696</v>
      </c>
      <c r="H425" s="80" t="s">
        <v>696</v>
      </c>
      <c r="I425" s="47"/>
      <c r="J425" s="48"/>
    </row>
    <row r="426" spans="1:10" x14ac:dyDescent="0.25">
      <c r="A426" s="17" t="s">
        <v>79</v>
      </c>
      <c r="B426" s="22" t="s">
        <v>80</v>
      </c>
      <c r="C426" s="19" t="s">
        <v>690</v>
      </c>
      <c r="D426" s="102" t="s">
        <v>696</v>
      </c>
      <c r="E426" s="68" t="s">
        <v>696</v>
      </c>
      <c r="F426" s="114" t="s">
        <v>696</v>
      </c>
      <c r="G426" s="143" t="s">
        <v>696</v>
      </c>
      <c r="H426" s="80" t="s">
        <v>696</v>
      </c>
      <c r="I426" s="49"/>
    </row>
    <row r="427" spans="1:10" x14ac:dyDescent="0.25">
      <c r="A427" s="17" t="s">
        <v>81</v>
      </c>
      <c r="B427" s="45" t="s">
        <v>82</v>
      </c>
      <c r="C427" s="19" t="s">
        <v>690</v>
      </c>
      <c r="D427" s="102" t="s">
        <v>696</v>
      </c>
      <c r="E427" s="68" t="s">
        <v>696</v>
      </c>
      <c r="F427" s="114" t="s">
        <v>696</v>
      </c>
      <c r="G427" s="143" t="s">
        <v>696</v>
      </c>
      <c r="H427" s="80" t="s">
        <v>696</v>
      </c>
    </row>
    <row r="428" spans="1:10" x14ac:dyDescent="0.25">
      <c r="A428" s="17" t="s">
        <v>83</v>
      </c>
      <c r="B428" s="23" t="s">
        <v>84</v>
      </c>
      <c r="C428" s="19" t="s">
        <v>690</v>
      </c>
      <c r="D428" s="102" t="s">
        <v>696</v>
      </c>
      <c r="E428" s="68" t="s">
        <v>696</v>
      </c>
      <c r="F428" s="114" t="s">
        <v>696</v>
      </c>
      <c r="G428" s="143" t="s">
        <v>696</v>
      </c>
      <c r="H428" s="80" t="s">
        <v>696</v>
      </c>
    </row>
    <row r="429" spans="1:10" x14ac:dyDescent="0.25">
      <c r="A429" s="17" t="s">
        <v>85</v>
      </c>
      <c r="B429" s="23" t="s">
        <v>86</v>
      </c>
      <c r="C429" s="19" t="s">
        <v>690</v>
      </c>
      <c r="D429" s="102" t="s">
        <v>696</v>
      </c>
      <c r="E429" s="68" t="s">
        <v>696</v>
      </c>
      <c r="F429" s="114" t="s">
        <v>696</v>
      </c>
      <c r="G429" s="143" t="s">
        <v>696</v>
      </c>
      <c r="H429" s="80" t="s">
        <v>696</v>
      </c>
    </row>
    <row r="430" spans="1:10" x14ac:dyDescent="0.25">
      <c r="A430" s="17" t="s">
        <v>87</v>
      </c>
      <c r="B430" s="23" t="s">
        <v>664</v>
      </c>
      <c r="C430" s="19" t="s">
        <v>690</v>
      </c>
      <c r="D430" s="102" t="s">
        <v>696</v>
      </c>
      <c r="E430" s="68" t="s">
        <v>696</v>
      </c>
      <c r="F430" s="114" t="s">
        <v>696</v>
      </c>
      <c r="G430" s="143" t="s">
        <v>696</v>
      </c>
      <c r="H430" s="80" t="s">
        <v>696</v>
      </c>
    </row>
    <row r="431" spans="1:10" x14ac:dyDescent="0.25">
      <c r="A431" s="17" t="s">
        <v>88</v>
      </c>
      <c r="B431" s="23" t="s">
        <v>89</v>
      </c>
      <c r="C431" s="19" t="s">
        <v>690</v>
      </c>
      <c r="D431" s="102" t="s">
        <v>696</v>
      </c>
      <c r="E431" s="68" t="s">
        <v>696</v>
      </c>
      <c r="F431" s="114" t="s">
        <v>696</v>
      </c>
      <c r="G431" s="143" t="s">
        <v>696</v>
      </c>
      <c r="H431" s="80" t="s">
        <v>696</v>
      </c>
    </row>
    <row r="432" spans="1:10" x14ac:dyDescent="0.25">
      <c r="A432" s="17" t="s">
        <v>90</v>
      </c>
      <c r="B432" s="23" t="s">
        <v>91</v>
      </c>
      <c r="C432" s="19" t="s">
        <v>690</v>
      </c>
      <c r="D432" s="102" t="s">
        <v>696</v>
      </c>
      <c r="E432" s="68" t="s">
        <v>696</v>
      </c>
      <c r="F432" s="114" t="s">
        <v>696</v>
      </c>
      <c r="G432" s="143" t="s">
        <v>696</v>
      </c>
      <c r="H432" s="80" t="s">
        <v>696</v>
      </c>
    </row>
    <row r="433" spans="1:8" x14ac:dyDescent="0.25">
      <c r="A433" s="17" t="s">
        <v>92</v>
      </c>
      <c r="B433" s="22" t="s">
        <v>93</v>
      </c>
      <c r="C433" s="19" t="s">
        <v>690</v>
      </c>
      <c r="D433" s="102" t="s">
        <v>696</v>
      </c>
      <c r="E433" s="68" t="s">
        <v>696</v>
      </c>
      <c r="F433" s="114" t="s">
        <v>696</v>
      </c>
      <c r="G433" s="143" t="s">
        <v>696</v>
      </c>
      <c r="H433" s="80" t="s">
        <v>696</v>
      </c>
    </row>
    <row r="434" spans="1:8" ht="31.5" x14ac:dyDescent="0.25">
      <c r="A434" s="17" t="s">
        <v>94</v>
      </c>
      <c r="B434" s="24" t="s">
        <v>95</v>
      </c>
      <c r="C434" s="19" t="s">
        <v>690</v>
      </c>
      <c r="D434" s="102" t="s">
        <v>696</v>
      </c>
      <c r="E434" s="68" t="s">
        <v>696</v>
      </c>
      <c r="F434" s="114" t="s">
        <v>696</v>
      </c>
      <c r="G434" s="143" t="s">
        <v>696</v>
      </c>
      <c r="H434" s="80" t="s">
        <v>696</v>
      </c>
    </row>
    <row r="435" spans="1:8" x14ac:dyDescent="0.25">
      <c r="A435" s="17" t="s">
        <v>96</v>
      </c>
      <c r="B435" s="22" t="s">
        <v>97</v>
      </c>
      <c r="C435" s="19" t="s">
        <v>690</v>
      </c>
      <c r="D435" s="102" t="s">
        <v>696</v>
      </c>
      <c r="E435" s="68" t="s">
        <v>696</v>
      </c>
      <c r="F435" s="114" t="s">
        <v>696</v>
      </c>
      <c r="G435" s="143" t="s">
        <v>696</v>
      </c>
      <c r="H435" s="80" t="s">
        <v>696</v>
      </c>
    </row>
    <row r="436" spans="1:8" ht="31.5" x14ac:dyDescent="0.25">
      <c r="A436" s="17" t="s">
        <v>98</v>
      </c>
      <c r="B436" s="24" t="s">
        <v>99</v>
      </c>
      <c r="C436" s="19" t="s">
        <v>690</v>
      </c>
      <c r="D436" s="102" t="s">
        <v>696</v>
      </c>
      <c r="E436" s="68" t="s">
        <v>696</v>
      </c>
      <c r="F436" s="114" t="s">
        <v>696</v>
      </c>
      <c r="G436" s="143" t="s">
        <v>696</v>
      </c>
      <c r="H436" s="80" t="s">
        <v>696</v>
      </c>
    </row>
    <row r="437" spans="1:8" x14ac:dyDescent="0.25">
      <c r="A437" s="17" t="s">
        <v>100</v>
      </c>
      <c r="B437" s="23" t="s">
        <v>101</v>
      </c>
      <c r="C437" s="19" t="s">
        <v>690</v>
      </c>
      <c r="D437" s="102" t="s">
        <v>696</v>
      </c>
      <c r="E437" s="68" t="s">
        <v>696</v>
      </c>
      <c r="F437" s="114" t="s">
        <v>696</v>
      </c>
      <c r="G437" s="143" t="s">
        <v>696</v>
      </c>
      <c r="H437" s="80" t="s">
        <v>696</v>
      </c>
    </row>
    <row r="438" spans="1:8" ht="16.5" thickBot="1" x14ac:dyDescent="0.3">
      <c r="A438" s="30" t="s">
        <v>102</v>
      </c>
      <c r="B438" s="36" t="s">
        <v>103</v>
      </c>
      <c r="C438" s="32" t="s">
        <v>690</v>
      </c>
      <c r="D438" s="103" t="s">
        <v>696</v>
      </c>
      <c r="E438" s="113" t="s">
        <v>696</v>
      </c>
      <c r="F438" s="145" t="s">
        <v>696</v>
      </c>
      <c r="G438" s="146" t="s">
        <v>696</v>
      </c>
      <c r="H438" s="82" t="s">
        <v>696</v>
      </c>
    </row>
    <row r="439" spans="1:8" x14ac:dyDescent="0.25">
      <c r="A439" s="33" t="s">
        <v>186</v>
      </c>
      <c r="B439" s="37" t="s">
        <v>179</v>
      </c>
      <c r="C439" s="65" t="s">
        <v>277</v>
      </c>
      <c r="D439" s="104" t="s">
        <v>696</v>
      </c>
      <c r="E439" s="110" t="s">
        <v>696</v>
      </c>
      <c r="F439" s="110" t="s">
        <v>696</v>
      </c>
      <c r="G439" s="143" t="s">
        <v>696</v>
      </c>
      <c r="H439" s="80" t="s">
        <v>696</v>
      </c>
    </row>
    <row r="440" spans="1:8" ht="47.25" x14ac:dyDescent="0.25">
      <c r="A440" s="50" t="s">
        <v>665</v>
      </c>
      <c r="B440" s="23" t="s">
        <v>666</v>
      </c>
      <c r="C440" s="19" t="s">
        <v>690</v>
      </c>
      <c r="D440" s="105" t="s">
        <v>696</v>
      </c>
      <c r="E440" s="114" t="s">
        <v>696</v>
      </c>
      <c r="F440" s="114" t="s">
        <v>696</v>
      </c>
      <c r="G440" s="143" t="s">
        <v>696</v>
      </c>
      <c r="H440" s="80" t="s">
        <v>696</v>
      </c>
    </row>
    <row r="441" spans="1:8" x14ac:dyDescent="0.25">
      <c r="A441" s="50" t="s">
        <v>189</v>
      </c>
      <c r="B441" s="22" t="s">
        <v>667</v>
      </c>
      <c r="C441" s="19" t="s">
        <v>690</v>
      </c>
      <c r="D441" s="105" t="s">
        <v>696</v>
      </c>
      <c r="E441" s="114" t="s">
        <v>696</v>
      </c>
      <c r="F441" s="114" t="s">
        <v>696</v>
      </c>
      <c r="G441" s="143" t="s">
        <v>696</v>
      </c>
      <c r="H441" s="80" t="s">
        <v>696</v>
      </c>
    </row>
    <row r="442" spans="1:8" ht="31.5" x14ac:dyDescent="0.25">
      <c r="A442" s="50" t="s">
        <v>190</v>
      </c>
      <c r="B442" s="22" t="s">
        <v>668</v>
      </c>
      <c r="C442" s="19" t="s">
        <v>690</v>
      </c>
      <c r="D442" s="105" t="s">
        <v>696</v>
      </c>
      <c r="E442" s="114" t="s">
        <v>696</v>
      </c>
      <c r="F442" s="114" t="s">
        <v>696</v>
      </c>
      <c r="G442" s="143" t="s">
        <v>696</v>
      </c>
      <c r="H442" s="80" t="s">
        <v>696</v>
      </c>
    </row>
    <row r="443" spans="1:8" x14ac:dyDescent="0.25">
      <c r="A443" s="50" t="s">
        <v>191</v>
      </c>
      <c r="B443" s="22" t="s">
        <v>669</v>
      </c>
      <c r="C443" s="19" t="s">
        <v>690</v>
      </c>
      <c r="D443" s="105" t="s">
        <v>696</v>
      </c>
      <c r="E443" s="114" t="s">
        <v>696</v>
      </c>
      <c r="F443" s="114" t="s">
        <v>696</v>
      </c>
      <c r="G443" s="143" t="s">
        <v>696</v>
      </c>
      <c r="H443" s="80" t="s">
        <v>696</v>
      </c>
    </row>
    <row r="444" spans="1:8" ht="31.5" x14ac:dyDescent="0.25">
      <c r="A444" s="50" t="s">
        <v>192</v>
      </c>
      <c r="B444" s="23" t="s">
        <v>670</v>
      </c>
      <c r="C444" s="42" t="s">
        <v>277</v>
      </c>
      <c r="D444" s="105" t="s">
        <v>696</v>
      </c>
      <c r="E444" s="114" t="s">
        <v>696</v>
      </c>
      <c r="F444" s="114" t="s">
        <v>696</v>
      </c>
      <c r="G444" s="143" t="s">
        <v>696</v>
      </c>
      <c r="H444" s="80" t="s">
        <v>696</v>
      </c>
    </row>
    <row r="445" spans="1:8" x14ac:dyDescent="0.25">
      <c r="A445" s="50" t="s">
        <v>671</v>
      </c>
      <c r="B445" s="22" t="s">
        <v>672</v>
      </c>
      <c r="C445" s="19" t="s">
        <v>690</v>
      </c>
      <c r="D445" s="105" t="s">
        <v>696</v>
      </c>
      <c r="E445" s="114" t="s">
        <v>696</v>
      </c>
      <c r="F445" s="114" t="s">
        <v>696</v>
      </c>
      <c r="G445" s="143" t="s">
        <v>696</v>
      </c>
      <c r="H445" s="80" t="s">
        <v>696</v>
      </c>
    </row>
    <row r="446" spans="1:8" x14ac:dyDescent="0.25">
      <c r="A446" s="50" t="s">
        <v>673</v>
      </c>
      <c r="B446" s="22" t="s">
        <v>674</v>
      </c>
      <c r="C446" s="19" t="s">
        <v>690</v>
      </c>
      <c r="D446" s="105" t="s">
        <v>696</v>
      </c>
      <c r="E446" s="114" t="s">
        <v>696</v>
      </c>
      <c r="F446" s="114" t="s">
        <v>696</v>
      </c>
      <c r="G446" s="143" t="s">
        <v>696</v>
      </c>
      <c r="H446" s="80" t="s">
        <v>696</v>
      </c>
    </row>
    <row r="447" spans="1:8" ht="16.5" thickBot="1" x14ac:dyDescent="0.3">
      <c r="A447" s="51" t="s">
        <v>675</v>
      </c>
      <c r="B447" s="52" t="s">
        <v>676</v>
      </c>
      <c r="C447" s="32" t="s">
        <v>690</v>
      </c>
      <c r="D447" s="106" t="s">
        <v>696</v>
      </c>
      <c r="E447" s="115" t="s">
        <v>696</v>
      </c>
      <c r="F447" s="115" t="s">
        <v>696</v>
      </c>
      <c r="G447" s="147" t="s">
        <v>696</v>
      </c>
      <c r="H447" s="83" t="s">
        <v>696</v>
      </c>
    </row>
    <row r="448" spans="1:8" x14ac:dyDescent="0.25">
      <c r="A448" s="53"/>
      <c r="B448" s="54"/>
      <c r="C448" s="55"/>
    </row>
    <row r="449" spans="1:8" x14ac:dyDescent="0.25">
      <c r="A449" s="53"/>
      <c r="B449" s="54"/>
      <c r="C449" s="55"/>
    </row>
    <row r="450" spans="1:8" x14ac:dyDescent="0.25">
      <c r="A450" s="58" t="s">
        <v>677</v>
      </c>
      <c r="B450" s="54"/>
      <c r="C450" s="55"/>
    </row>
    <row r="451" spans="1:8" ht="24.75" customHeight="1" x14ac:dyDescent="0.25">
      <c r="A451" s="154" t="s">
        <v>678</v>
      </c>
      <c r="B451" s="154"/>
      <c r="C451" s="154"/>
      <c r="D451" s="154"/>
      <c r="E451" s="154"/>
      <c r="F451" s="154"/>
      <c r="G451" s="154"/>
      <c r="H451" s="154"/>
    </row>
    <row r="452" spans="1:8" ht="22.5" customHeight="1" x14ac:dyDescent="0.25">
      <c r="A452" s="154" t="s">
        <v>679</v>
      </c>
      <c r="B452" s="154"/>
      <c r="C452" s="154"/>
      <c r="D452" s="154"/>
      <c r="E452" s="154"/>
      <c r="F452" s="154"/>
      <c r="G452" s="154"/>
      <c r="H452" s="154"/>
    </row>
    <row r="453" spans="1:8" ht="29.25" customHeight="1" x14ac:dyDescent="0.25">
      <c r="A453" s="154" t="s">
        <v>680</v>
      </c>
      <c r="B453" s="154"/>
      <c r="C453" s="154"/>
      <c r="D453" s="154"/>
      <c r="E453" s="154"/>
      <c r="F453" s="154"/>
      <c r="G453" s="154"/>
      <c r="H453" s="154"/>
    </row>
    <row r="454" spans="1:8" ht="36" customHeight="1" x14ac:dyDescent="0.25">
      <c r="A454" s="172" t="s">
        <v>681</v>
      </c>
      <c r="B454" s="172"/>
      <c r="C454" s="172"/>
      <c r="D454" s="172"/>
      <c r="E454" s="172"/>
      <c r="F454" s="172"/>
      <c r="G454" s="172"/>
      <c r="H454" s="172"/>
    </row>
    <row r="455" spans="1:8" ht="65.25" customHeight="1" x14ac:dyDescent="0.25">
      <c r="A455" s="149" t="s">
        <v>682</v>
      </c>
      <c r="B455" s="149"/>
      <c r="C455" s="149"/>
      <c r="D455" s="149"/>
      <c r="E455" s="149"/>
      <c r="F455" s="149"/>
      <c r="G455" s="149"/>
      <c r="H455" s="149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26">
    <mergeCell ref="A6:H7"/>
    <mergeCell ref="A9:B9"/>
    <mergeCell ref="A12:B12"/>
    <mergeCell ref="A14:H14"/>
    <mergeCell ref="A15:A16"/>
    <mergeCell ref="B15:B16"/>
    <mergeCell ref="C15:C16"/>
    <mergeCell ref="D15:E15"/>
    <mergeCell ref="F15:G15"/>
    <mergeCell ref="H15:H16"/>
    <mergeCell ref="A18:H18"/>
    <mergeCell ref="A162:H162"/>
    <mergeCell ref="A314:H314"/>
    <mergeCell ref="A364:H365"/>
    <mergeCell ref="A454:H454"/>
    <mergeCell ref="A455:H455"/>
    <mergeCell ref="H366:H367"/>
    <mergeCell ref="A369:B369"/>
    <mergeCell ref="A451:H451"/>
    <mergeCell ref="A452:H452"/>
    <mergeCell ref="A453:H453"/>
    <mergeCell ref="A366:A367"/>
    <mergeCell ref="B366:B367"/>
    <mergeCell ref="C366:C367"/>
    <mergeCell ref="D366:E366"/>
    <mergeCell ref="F366:G366"/>
  </mergeCells>
  <pageMargins left="0.59055118110236227" right="0.19685039370078741" top="0.39370078740157483" bottom="0.39370078740157483" header="0.31496062992125984" footer="0.31496062992125984"/>
  <pageSetup paperSize="9" scale="50" fitToHeight="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20квФп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2019-09-09T12:39:41Z</cp:lastPrinted>
  <dcterms:created xsi:type="dcterms:W3CDTF">2009-07-27T10:10:26Z</dcterms:created>
  <dcterms:modified xsi:type="dcterms:W3CDTF">2019-09-09T12:40:41Z</dcterms:modified>
</cp:coreProperties>
</file>