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120" windowWidth="23115" windowHeight="13635" tabRatio="796"/>
  </bookViews>
  <sheets>
    <sheet name="10квФ" sheetId="10" r:id="rId1"/>
  </sheets>
  <definedNames>
    <definedName name="_xlnm._FilterDatabase" localSheetId="0" hidden="1">'10квФ'!$A$16:$W$16</definedName>
    <definedName name="Z_500C2F4F_1743_499A_A051_20565DBF52B2_.wvu.PrintArea" localSheetId="0" hidden="1">'10квФ'!$A$1:$T$16</definedName>
    <definedName name="_xlnm.Print_Area" localSheetId="0">'10квФ'!$A$1:$T$16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O31" i="10" l="1"/>
  <c r="O30" i="10"/>
  <c r="O29" i="10"/>
  <c r="O28" i="10"/>
  <c r="O27" i="10" s="1"/>
  <c r="M30" i="10"/>
  <c r="M29" i="10"/>
  <c r="M28" i="10"/>
  <c r="M27" i="10" s="1"/>
  <c r="K30" i="10"/>
  <c r="K27" i="10" s="1"/>
  <c r="K29" i="10"/>
  <c r="K28" i="10"/>
  <c r="I31" i="10"/>
  <c r="I30" i="10"/>
  <c r="I27" i="10" s="1"/>
  <c r="I29" i="10"/>
  <c r="I28" i="10"/>
  <c r="S18" i="10" l="1"/>
  <c r="S19" i="10"/>
  <c r="S21" i="10"/>
  <c r="S25" i="10"/>
  <c r="S26" i="10"/>
  <c r="S27" i="10"/>
  <c r="S28" i="10"/>
  <c r="S29" i="10"/>
  <c r="S38" i="10"/>
  <c r="S39" i="10"/>
  <c r="S63" i="10"/>
  <c r="S64" i="10"/>
  <c r="S65" i="10"/>
  <c r="S94" i="10"/>
  <c r="S95" i="10"/>
  <c r="S108" i="10"/>
  <c r="S110" i="10"/>
  <c r="S111" i="10"/>
  <c r="S155" i="10"/>
  <c r="S157" i="10"/>
  <c r="S158" i="10"/>
  <c r="S159" i="10"/>
  <c r="S163" i="10"/>
  <c r="S164" i="10"/>
  <c r="S165" i="10"/>
  <c r="S166" i="10"/>
  <c r="S167" i="10"/>
  <c r="S168" i="10"/>
  <c r="S169" i="10"/>
  <c r="S170" i="10"/>
  <c r="S171" i="10"/>
  <c r="S172" i="10"/>
  <c r="S173" i="10"/>
  <c r="S174" i="10"/>
  <c r="S175" i="10"/>
  <c r="S178" i="10"/>
  <c r="S179" i="10"/>
  <c r="S180" i="10"/>
  <c r="S181" i="10"/>
  <c r="S182" i="10"/>
  <c r="S183" i="10"/>
  <c r="S184" i="10"/>
  <c r="S185" i="10"/>
  <c r="S186" i="10"/>
  <c r="S187" i="10"/>
  <c r="S188" i="10"/>
  <c r="S189" i="10"/>
  <c r="S190" i="10"/>
  <c r="S191" i="10"/>
  <c r="S192" i="10"/>
  <c r="S193" i="10"/>
  <c r="S194" i="10"/>
  <c r="S195" i="10"/>
  <c r="S196" i="10"/>
  <c r="S197" i="10"/>
  <c r="S198" i="10"/>
  <c r="S199" i="10"/>
  <c r="S216" i="10"/>
  <c r="S218" i="10"/>
  <c r="S220" i="10"/>
  <c r="S221" i="10"/>
  <c r="S227" i="10"/>
  <c r="S228" i="10"/>
  <c r="S229" i="10"/>
  <c r="S230" i="10"/>
  <c r="S231" i="10"/>
  <c r="S232" i="10"/>
  <c r="S233" i="10"/>
  <c r="S234" i="10"/>
  <c r="S235" i="10"/>
  <c r="S236" i="10"/>
  <c r="S237" i="10"/>
  <c r="S238" i="10"/>
  <c r="S239" i="10"/>
  <c r="S240" i="10"/>
  <c r="S241" i="10"/>
  <c r="S242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2" i="10"/>
  <c r="R123" i="10"/>
  <c r="R124" i="10"/>
  <c r="R125" i="10"/>
  <c r="R126" i="10"/>
  <c r="R127" i="10"/>
  <c r="R128" i="10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83" i="10"/>
  <c r="R184" i="10"/>
  <c r="R185" i="10"/>
  <c r="R186" i="10"/>
  <c r="R187" i="10"/>
  <c r="R188" i="10"/>
  <c r="R189" i="10"/>
  <c r="R190" i="10"/>
  <c r="R191" i="10"/>
  <c r="R192" i="10"/>
  <c r="R193" i="10"/>
  <c r="R194" i="10"/>
  <c r="R195" i="10"/>
  <c r="R196" i="10"/>
  <c r="R197" i="10"/>
  <c r="R198" i="10"/>
  <c r="R199" i="10"/>
  <c r="R200" i="10"/>
  <c r="R201" i="10"/>
  <c r="R202" i="10"/>
  <c r="R203" i="10"/>
  <c r="R204" i="10"/>
  <c r="R205" i="10"/>
  <c r="R206" i="10"/>
  <c r="R207" i="10"/>
  <c r="R208" i="10"/>
  <c r="R209" i="10"/>
  <c r="R210" i="10"/>
  <c r="R211" i="10"/>
  <c r="R212" i="10"/>
  <c r="R213" i="10"/>
  <c r="R214" i="10"/>
  <c r="R215" i="10"/>
  <c r="R216" i="10"/>
  <c r="R217" i="10"/>
  <c r="R218" i="10"/>
  <c r="R219" i="10"/>
  <c r="R220" i="10"/>
  <c r="R221" i="10"/>
  <c r="R222" i="10"/>
  <c r="R223" i="10"/>
  <c r="R224" i="10"/>
  <c r="R225" i="10"/>
  <c r="R226" i="10"/>
  <c r="R227" i="10"/>
  <c r="R228" i="10"/>
  <c r="R229" i="10"/>
  <c r="R230" i="10"/>
  <c r="R231" i="10"/>
  <c r="R232" i="10"/>
  <c r="R233" i="10"/>
  <c r="R234" i="10"/>
  <c r="R235" i="10"/>
  <c r="R236" i="10"/>
  <c r="R237" i="10"/>
  <c r="R238" i="10"/>
  <c r="R239" i="10"/>
  <c r="R240" i="10"/>
  <c r="R241" i="10"/>
  <c r="R242" i="10"/>
  <c r="R243" i="10"/>
  <c r="R244" i="10"/>
  <c r="R245" i="10"/>
  <c r="R246" i="10"/>
  <c r="R247" i="10"/>
  <c r="R248" i="10"/>
  <c r="R249" i="10"/>
  <c r="R250" i="10"/>
  <c r="R251" i="10"/>
  <c r="R252" i="10"/>
  <c r="D32" i="10"/>
  <c r="F32" i="10" s="1"/>
  <c r="D44" i="10"/>
  <c r="F44" i="10" s="1"/>
  <c r="D45" i="10"/>
  <c r="F45" i="10" s="1"/>
  <c r="D46" i="10"/>
  <c r="F46" i="10" s="1"/>
  <c r="D47" i="10"/>
  <c r="F47" i="10" s="1"/>
  <c r="H18" i="10" l="1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Q32" i="10" s="1"/>
  <c r="H33" i="10"/>
  <c r="H34" i="10"/>
  <c r="H35" i="10"/>
  <c r="H36" i="10"/>
  <c r="H37" i="10"/>
  <c r="H38" i="10"/>
  <c r="H39" i="10"/>
  <c r="H40" i="10"/>
  <c r="H41" i="10"/>
  <c r="H42" i="10"/>
  <c r="H43" i="10"/>
  <c r="H44" i="10"/>
  <c r="Q44" i="10" s="1"/>
  <c r="H45" i="10"/>
  <c r="Q45" i="10" s="1"/>
  <c r="H46" i="10"/>
  <c r="Q46" i="10" s="1"/>
  <c r="H47" i="10"/>
  <c r="Q47" i="10" s="1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17" i="10"/>
  <c r="K43" i="10"/>
  <c r="M43" i="10"/>
  <c r="O43" i="10"/>
  <c r="G40" i="10" l="1"/>
  <c r="D40" i="10" l="1"/>
  <c r="F40" i="10" s="1"/>
  <c r="Q40" i="10" s="1"/>
  <c r="S17" i="10"/>
  <c r="R17" i="10"/>
  <c r="G92" i="10" l="1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3" i="10"/>
  <c r="G34" i="10"/>
  <c r="G35" i="10"/>
  <c r="G36" i="10"/>
  <c r="G37" i="10"/>
  <c r="G38" i="10"/>
  <c r="G39" i="10"/>
  <c r="G41" i="10"/>
  <c r="G42" i="10"/>
  <c r="G43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17" i="10"/>
  <c r="D17" i="10" s="1"/>
  <c r="F17" i="10" s="1"/>
  <c r="Q17" i="10" s="1"/>
  <c r="G93" i="10"/>
  <c r="D93" i="10" l="1"/>
  <c r="F93" i="10" s="1"/>
  <c r="Q93" i="10" s="1"/>
  <c r="D246" i="10"/>
  <c r="F246" i="10" s="1"/>
  <c r="Q246" i="10" s="1"/>
  <c r="D238" i="10"/>
  <c r="F238" i="10" s="1"/>
  <c r="Q238" i="10" s="1"/>
  <c r="D230" i="10"/>
  <c r="F230" i="10" s="1"/>
  <c r="Q230" i="10" s="1"/>
  <c r="D252" i="10"/>
  <c r="F252" i="10" s="1"/>
  <c r="Q252" i="10" s="1"/>
  <c r="D248" i="10"/>
  <c r="F248" i="10" s="1"/>
  <c r="Q248" i="10" s="1"/>
  <c r="D244" i="10"/>
  <c r="F244" i="10" s="1"/>
  <c r="Q244" i="10" s="1"/>
  <c r="D240" i="10"/>
  <c r="F240" i="10" s="1"/>
  <c r="Q240" i="10" s="1"/>
  <c r="D236" i="10"/>
  <c r="F236" i="10" s="1"/>
  <c r="Q236" i="10" s="1"/>
  <c r="D232" i="10"/>
  <c r="F232" i="10" s="1"/>
  <c r="Q232" i="10" s="1"/>
  <c r="D228" i="10"/>
  <c r="F228" i="10" s="1"/>
  <c r="Q228" i="10" s="1"/>
  <c r="D224" i="10"/>
  <c r="F224" i="10" s="1"/>
  <c r="Q224" i="10" s="1"/>
  <c r="D220" i="10"/>
  <c r="F220" i="10" s="1"/>
  <c r="Q220" i="10" s="1"/>
  <c r="D216" i="10"/>
  <c r="F216" i="10" s="1"/>
  <c r="Q216" i="10" s="1"/>
  <c r="Q212" i="10"/>
  <c r="D212" i="10"/>
  <c r="F212" i="10" s="1"/>
  <c r="D208" i="10"/>
  <c r="F208" i="10" s="1"/>
  <c r="Q208" i="10" s="1"/>
  <c r="D204" i="10"/>
  <c r="F204" i="10" s="1"/>
  <c r="Q204" i="10" s="1"/>
  <c r="D200" i="10"/>
  <c r="F200" i="10" s="1"/>
  <c r="Q200" i="10" s="1"/>
  <c r="D196" i="10"/>
  <c r="F196" i="10" s="1"/>
  <c r="Q196" i="10" s="1"/>
  <c r="D192" i="10"/>
  <c r="F192" i="10" s="1"/>
  <c r="Q192" i="10" s="1"/>
  <c r="D188" i="10"/>
  <c r="F188" i="10" s="1"/>
  <c r="Q188" i="10" s="1"/>
  <c r="D184" i="10"/>
  <c r="F184" i="10" s="1"/>
  <c r="Q184" i="10" s="1"/>
  <c r="Q180" i="10"/>
  <c r="D180" i="10"/>
  <c r="F180" i="10" s="1"/>
  <c r="D176" i="10"/>
  <c r="F176" i="10" s="1"/>
  <c r="Q176" i="10" s="1"/>
  <c r="D172" i="10"/>
  <c r="F172" i="10" s="1"/>
  <c r="Q172" i="10" s="1"/>
  <c r="D168" i="10"/>
  <c r="F168" i="10" s="1"/>
  <c r="Q168" i="10" s="1"/>
  <c r="D164" i="10"/>
  <c r="F164" i="10" s="1"/>
  <c r="Q164" i="10" s="1"/>
  <c r="D160" i="10"/>
  <c r="F160" i="10" s="1"/>
  <c r="Q160" i="10" s="1"/>
  <c r="D156" i="10"/>
  <c r="F156" i="10" s="1"/>
  <c r="Q156" i="10" s="1"/>
  <c r="D152" i="10"/>
  <c r="F152" i="10" s="1"/>
  <c r="Q152" i="10" s="1"/>
  <c r="D148" i="10"/>
  <c r="F148" i="10" s="1"/>
  <c r="Q148" i="10" s="1"/>
  <c r="D144" i="10"/>
  <c r="F144" i="10" s="1"/>
  <c r="Q144" i="10" s="1"/>
  <c r="D140" i="10"/>
  <c r="F140" i="10" s="1"/>
  <c r="Q140" i="10" s="1"/>
  <c r="D136" i="10"/>
  <c r="F136" i="10" s="1"/>
  <c r="Q136" i="10" s="1"/>
  <c r="D132" i="10"/>
  <c r="F132" i="10" s="1"/>
  <c r="Q132" i="10" s="1"/>
  <c r="D128" i="10"/>
  <c r="F128" i="10" s="1"/>
  <c r="Q128" i="10" s="1"/>
  <c r="D124" i="10"/>
  <c r="F124" i="10" s="1"/>
  <c r="Q124" i="10" s="1"/>
  <c r="D120" i="10"/>
  <c r="F120" i="10" s="1"/>
  <c r="Q120" i="10" s="1"/>
  <c r="D116" i="10"/>
  <c r="F116" i="10" s="1"/>
  <c r="Q116" i="10" s="1"/>
  <c r="D112" i="10"/>
  <c r="F112" i="10" s="1"/>
  <c r="Q112" i="10" s="1"/>
  <c r="D108" i="10"/>
  <c r="F108" i="10" s="1"/>
  <c r="Q108" i="10" s="1"/>
  <c r="D104" i="10"/>
  <c r="F104" i="10" s="1"/>
  <c r="Q104" i="10" s="1"/>
  <c r="D100" i="10"/>
  <c r="F100" i="10" s="1"/>
  <c r="Q100" i="10" s="1"/>
  <c r="D96" i="10"/>
  <c r="F96" i="10" s="1"/>
  <c r="Q96" i="10" s="1"/>
  <c r="D90" i="10"/>
  <c r="F90" i="10" s="1"/>
  <c r="Q90" i="10" s="1"/>
  <c r="D86" i="10"/>
  <c r="F86" i="10" s="1"/>
  <c r="Q86" i="10" s="1"/>
  <c r="Q82" i="10"/>
  <c r="D82" i="10"/>
  <c r="F82" i="10" s="1"/>
  <c r="D78" i="10"/>
  <c r="F78" i="10" s="1"/>
  <c r="Q78" i="10" s="1"/>
  <c r="D74" i="10"/>
  <c r="F74" i="10" s="1"/>
  <c r="Q74" i="10" s="1"/>
  <c r="D70" i="10"/>
  <c r="F70" i="10" s="1"/>
  <c r="Q70" i="10" s="1"/>
  <c r="D66" i="10"/>
  <c r="F66" i="10" s="1"/>
  <c r="Q66" i="10" s="1"/>
  <c r="D62" i="10"/>
  <c r="F62" i="10" s="1"/>
  <c r="Q62" i="10" s="1"/>
  <c r="D58" i="10"/>
  <c r="F58" i="10" s="1"/>
  <c r="Q58" i="10" s="1"/>
  <c r="D54" i="10"/>
  <c r="F54" i="10" s="1"/>
  <c r="Q54" i="10" s="1"/>
  <c r="Q50" i="10"/>
  <c r="D50" i="10"/>
  <c r="F50" i="10" s="1"/>
  <c r="D42" i="10"/>
  <c r="F42" i="10" s="1"/>
  <c r="Q42" i="10" s="1"/>
  <c r="D37" i="10"/>
  <c r="F37" i="10" s="1"/>
  <c r="Q37" i="10" s="1"/>
  <c r="D33" i="10"/>
  <c r="F33" i="10" s="1"/>
  <c r="Q33" i="10" s="1"/>
  <c r="D28" i="10"/>
  <c r="F28" i="10" s="1"/>
  <c r="Q28" i="10" s="1"/>
  <c r="D24" i="10"/>
  <c r="F24" i="10" s="1"/>
  <c r="Q24" i="10" s="1"/>
  <c r="D20" i="10"/>
  <c r="F20" i="10" s="1"/>
  <c r="Q20" i="10" s="1"/>
  <c r="D251" i="10"/>
  <c r="F251" i="10" s="1"/>
  <c r="Q251" i="10" s="1"/>
  <c r="D247" i="10"/>
  <c r="F247" i="10" s="1"/>
  <c r="Q247" i="10" s="1"/>
  <c r="D243" i="10"/>
  <c r="F243" i="10" s="1"/>
  <c r="Q243" i="10" s="1"/>
  <c r="D239" i="10"/>
  <c r="F239" i="10" s="1"/>
  <c r="Q239" i="10" s="1"/>
  <c r="D235" i="10"/>
  <c r="F235" i="10" s="1"/>
  <c r="Q235" i="10" s="1"/>
  <c r="D231" i="10"/>
  <c r="F231" i="10" s="1"/>
  <c r="Q231" i="10" s="1"/>
  <c r="D227" i="10"/>
  <c r="F227" i="10" s="1"/>
  <c r="Q227" i="10" s="1"/>
  <c r="D223" i="10"/>
  <c r="F223" i="10" s="1"/>
  <c r="Q223" i="10" s="1"/>
  <c r="D219" i="10"/>
  <c r="F219" i="10" s="1"/>
  <c r="Q219" i="10" s="1"/>
  <c r="D215" i="10"/>
  <c r="F215" i="10" s="1"/>
  <c r="Q215" i="10" s="1"/>
  <c r="D211" i="10"/>
  <c r="F211" i="10" s="1"/>
  <c r="Q211" i="10" s="1"/>
  <c r="D207" i="10"/>
  <c r="F207" i="10" s="1"/>
  <c r="Q207" i="10" s="1"/>
  <c r="D203" i="10"/>
  <c r="F203" i="10" s="1"/>
  <c r="Q203" i="10" s="1"/>
  <c r="D199" i="10"/>
  <c r="F199" i="10" s="1"/>
  <c r="Q199" i="10" s="1"/>
  <c r="D195" i="10"/>
  <c r="F195" i="10" s="1"/>
  <c r="Q195" i="10" s="1"/>
  <c r="D191" i="10"/>
  <c r="F191" i="10" s="1"/>
  <c r="Q191" i="10" s="1"/>
  <c r="D187" i="10"/>
  <c r="F187" i="10" s="1"/>
  <c r="Q187" i="10" s="1"/>
  <c r="Q183" i="10"/>
  <c r="D183" i="10"/>
  <c r="F183" i="10" s="1"/>
  <c r="D179" i="10"/>
  <c r="F179" i="10" s="1"/>
  <c r="Q179" i="10" s="1"/>
  <c r="D175" i="10"/>
  <c r="F175" i="10" s="1"/>
  <c r="Q175" i="10" s="1"/>
  <c r="D171" i="10"/>
  <c r="F171" i="10" s="1"/>
  <c r="Q171" i="10" s="1"/>
  <c r="D167" i="10"/>
  <c r="F167" i="10" s="1"/>
  <c r="Q167" i="10" s="1"/>
  <c r="D163" i="10"/>
  <c r="F163" i="10" s="1"/>
  <c r="Q163" i="10" s="1"/>
  <c r="D159" i="10"/>
  <c r="F159" i="10" s="1"/>
  <c r="Q159" i="10" s="1"/>
  <c r="D155" i="10"/>
  <c r="F155" i="10" s="1"/>
  <c r="Q155" i="10" s="1"/>
  <c r="Q151" i="10"/>
  <c r="D151" i="10"/>
  <c r="F151" i="10" s="1"/>
  <c r="D147" i="10"/>
  <c r="F147" i="10" s="1"/>
  <c r="Q147" i="10" s="1"/>
  <c r="D143" i="10"/>
  <c r="F143" i="10" s="1"/>
  <c r="Q143" i="10" s="1"/>
  <c r="D139" i="10"/>
  <c r="F139" i="10" s="1"/>
  <c r="Q139" i="10" s="1"/>
  <c r="D135" i="10"/>
  <c r="F135" i="10" s="1"/>
  <c r="Q135" i="10" s="1"/>
  <c r="D131" i="10"/>
  <c r="F131" i="10" s="1"/>
  <c r="Q131" i="10" s="1"/>
  <c r="D127" i="10"/>
  <c r="F127" i="10" s="1"/>
  <c r="Q127" i="10" s="1"/>
  <c r="D123" i="10"/>
  <c r="F123" i="10" s="1"/>
  <c r="Q123" i="10" s="1"/>
  <c r="D119" i="10"/>
  <c r="F119" i="10" s="1"/>
  <c r="Q119" i="10" s="1"/>
  <c r="D115" i="10"/>
  <c r="F115" i="10" s="1"/>
  <c r="Q115" i="10" s="1"/>
  <c r="D111" i="10"/>
  <c r="F111" i="10" s="1"/>
  <c r="Q111" i="10" s="1"/>
  <c r="D107" i="10"/>
  <c r="F107" i="10" s="1"/>
  <c r="Q107" i="10" s="1"/>
  <c r="D103" i="10"/>
  <c r="F103" i="10" s="1"/>
  <c r="Q103" i="10" s="1"/>
  <c r="D99" i="10"/>
  <c r="F99" i="10" s="1"/>
  <c r="Q99" i="10" s="1"/>
  <c r="D95" i="10"/>
  <c r="F95" i="10" s="1"/>
  <c r="Q95" i="10" s="1"/>
  <c r="D89" i="10"/>
  <c r="F89" i="10" s="1"/>
  <c r="Q89" i="10" s="1"/>
  <c r="D85" i="10"/>
  <c r="F85" i="10" s="1"/>
  <c r="Q85" i="10" s="1"/>
  <c r="D81" i="10"/>
  <c r="F81" i="10" s="1"/>
  <c r="Q81" i="10" s="1"/>
  <c r="D77" i="10"/>
  <c r="F77" i="10" s="1"/>
  <c r="Q77" i="10" s="1"/>
  <c r="D73" i="10"/>
  <c r="F73" i="10" s="1"/>
  <c r="Q73" i="10" s="1"/>
  <c r="D69" i="10"/>
  <c r="F69" i="10" s="1"/>
  <c r="Q69" i="10" s="1"/>
  <c r="D65" i="10"/>
  <c r="F65" i="10" s="1"/>
  <c r="Q65" i="10" s="1"/>
  <c r="D61" i="10"/>
  <c r="F61" i="10" s="1"/>
  <c r="Q61" i="10" s="1"/>
  <c r="D57" i="10"/>
  <c r="F57" i="10" s="1"/>
  <c r="Q57" i="10" s="1"/>
  <c r="Q53" i="10"/>
  <c r="D53" i="10"/>
  <c r="F53" i="10" s="1"/>
  <c r="D49" i="10"/>
  <c r="F49" i="10" s="1"/>
  <c r="Q49" i="10" s="1"/>
  <c r="D41" i="10"/>
  <c r="F41" i="10" s="1"/>
  <c r="Q41" i="10" s="1"/>
  <c r="D36" i="10"/>
  <c r="F36" i="10" s="1"/>
  <c r="Q36" i="10" s="1"/>
  <c r="D31" i="10"/>
  <c r="F31" i="10" s="1"/>
  <c r="Q31" i="10" s="1"/>
  <c r="D27" i="10"/>
  <c r="F27" i="10" s="1"/>
  <c r="Q27" i="10" s="1"/>
  <c r="D23" i="10"/>
  <c r="F23" i="10" s="1"/>
  <c r="Q23" i="10" s="1"/>
  <c r="D19" i="10"/>
  <c r="F19" i="10" s="1"/>
  <c r="Q19" i="10" s="1"/>
  <c r="Q250" i="10"/>
  <c r="D250" i="10"/>
  <c r="F250" i="10" s="1"/>
  <c r="D242" i="10"/>
  <c r="F242" i="10" s="1"/>
  <c r="Q242" i="10" s="1"/>
  <c r="D234" i="10"/>
  <c r="F234" i="10" s="1"/>
  <c r="Q234" i="10" s="1"/>
  <c r="D226" i="10"/>
  <c r="F226" i="10" s="1"/>
  <c r="Q226" i="10" s="1"/>
  <c r="D222" i="10"/>
  <c r="F222" i="10" s="1"/>
  <c r="Q222" i="10" s="1"/>
  <c r="D218" i="10"/>
  <c r="F218" i="10" s="1"/>
  <c r="Q218" i="10" s="1"/>
  <c r="D214" i="10"/>
  <c r="F214" i="10" s="1"/>
  <c r="Q214" i="10" s="1"/>
  <c r="D210" i="10"/>
  <c r="F210" i="10" s="1"/>
  <c r="Q210" i="10" s="1"/>
  <c r="D206" i="10"/>
  <c r="F206" i="10" s="1"/>
  <c r="Q206" i="10" s="1"/>
  <c r="D202" i="10"/>
  <c r="F202" i="10" s="1"/>
  <c r="Q202" i="10" s="1"/>
  <c r="D198" i="10"/>
  <c r="F198" i="10" s="1"/>
  <c r="Q198" i="10" s="1"/>
  <c r="D194" i="10"/>
  <c r="F194" i="10" s="1"/>
  <c r="Q194" i="10" s="1"/>
  <c r="D190" i="10"/>
  <c r="F190" i="10" s="1"/>
  <c r="Q190" i="10" s="1"/>
  <c r="D186" i="10"/>
  <c r="F186" i="10" s="1"/>
  <c r="Q186" i="10" s="1"/>
  <c r="D182" i="10"/>
  <c r="F182" i="10" s="1"/>
  <c r="Q182" i="10" s="1"/>
  <c r="D178" i="10"/>
  <c r="F178" i="10" s="1"/>
  <c r="Q178" i="10" s="1"/>
  <c r="D174" i="10"/>
  <c r="F174" i="10" s="1"/>
  <c r="Q174" i="10" s="1"/>
  <c r="D170" i="10"/>
  <c r="F170" i="10" s="1"/>
  <c r="Q170" i="10" s="1"/>
  <c r="D166" i="10"/>
  <c r="F166" i="10" s="1"/>
  <c r="Q166" i="10" s="1"/>
  <c r="D162" i="10"/>
  <c r="F162" i="10" s="1"/>
  <c r="Q162" i="10" s="1"/>
  <c r="D158" i="10"/>
  <c r="F158" i="10" s="1"/>
  <c r="Q158" i="10" s="1"/>
  <c r="D154" i="10"/>
  <c r="F154" i="10" s="1"/>
  <c r="Q154" i="10" s="1"/>
  <c r="D150" i="10"/>
  <c r="F150" i="10" s="1"/>
  <c r="Q150" i="10" s="1"/>
  <c r="D146" i="10"/>
  <c r="F146" i="10" s="1"/>
  <c r="Q146" i="10" s="1"/>
  <c r="D142" i="10"/>
  <c r="F142" i="10" s="1"/>
  <c r="Q142" i="10" s="1"/>
  <c r="D138" i="10"/>
  <c r="F138" i="10" s="1"/>
  <c r="Q138" i="10" s="1"/>
  <c r="D134" i="10"/>
  <c r="F134" i="10" s="1"/>
  <c r="Q134" i="10" s="1"/>
  <c r="D130" i="10"/>
  <c r="F130" i="10" s="1"/>
  <c r="Q130" i="10" s="1"/>
  <c r="D126" i="10"/>
  <c r="F126" i="10" s="1"/>
  <c r="Q126" i="10" s="1"/>
  <c r="D122" i="10"/>
  <c r="F122" i="10" s="1"/>
  <c r="Q122" i="10" s="1"/>
  <c r="D118" i="10"/>
  <c r="F118" i="10" s="1"/>
  <c r="Q118" i="10" s="1"/>
  <c r="D114" i="10"/>
  <c r="F114" i="10" s="1"/>
  <c r="Q114" i="10" s="1"/>
  <c r="D110" i="10"/>
  <c r="F110" i="10" s="1"/>
  <c r="Q110" i="10" s="1"/>
  <c r="D106" i="10"/>
  <c r="F106" i="10" s="1"/>
  <c r="Q106" i="10" s="1"/>
  <c r="D102" i="10"/>
  <c r="F102" i="10" s="1"/>
  <c r="Q102" i="10" s="1"/>
  <c r="D98" i="10"/>
  <c r="F98" i="10" s="1"/>
  <c r="Q98" i="10" s="1"/>
  <c r="D94" i="10"/>
  <c r="F94" i="10" s="1"/>
  <c r="Q94" i="10" s="1"/>
  <c r="D88" i="10"/>
  <c r="F88" i="10" s="1"/>
  <c r="Q88" i="10" s="1"/>
  <c r="D84" i="10"/>
  <c r="F84" i="10" s="1"/>
  <c r="Q84" i="10" s="1"/>
  <c r="D80" i="10"/>
  <c r="F80" i="10" s="1"/>
  <c r="Q80" i="10" s="1"/>
  <c r="D76" i="10"/>
  <c r="F76" i="10" s="1"/>
  <c r="Q76" i="10" s="1"/>
  <c r="D72" i="10"/>
  <c r="F72" i="10" s="1"/>
  <c r="Q72" i="10" s="1"/>
  <c r="D68" i="10"/>
  <c r="F68" i="10" s="1"/>
  <c r="Q68" i="10" s="1"/>
  <c r="D64" i="10"/>
  <c r="F64" i="10" s="1"/>
  <c r="Q64" i="10" s="1"/>
  <c r="D60" i="10"/>
  <c r="F60" i="10" s="1"/>
  <c r="Q60" i="10" s="1"/>
  <c r="D56" i="10"/>
  <c r="F56" i="10" s="1"/>
  <c r="Q56" i="10" s="1"/>
  <c r="D52" i="10"/>
  <c r="F52" i="10" s="1"/>
  <c r="Q52" i="10" s="1"/>
  <c r="D48" i="10"/>
  <c r="F48" i="10" s="1"/>
  <c r="Q48" i="10" s="1"/>
  <c r="D39" i="10"/>
  <c r="F39" i="10" s="1"/>
  <c r="Q39" i="10" s="1"/>
  <c r="D35" i="10"/>
  <c r="F35" i="10" s="1"/>
  <c r="Q35" i="10" s="1"/>
  <c r="D30" i="10"/>
  <c r="F30" i="10" s="1"/>
  <c r="Q30" i="10" s="1"/>
  <c r="D26" i="10"/>
  <c r="F26" i="10" s="1"/>
  <c r="Q26" i="10" s="1"/>
  <c r="D22" i="10"/>
  <c r="F22" i="10" s="1"/>
  <c r="Q22" i="10" s="1"/>
  <c r="D18" i="10"/>
  <c r="F18" i="10" s="1"/>
  <c r="Q18" i="10" s="1"/>
  <c r="D249" i="10"/>
  <c r="F249" i="10" s="1"/>
  <c r="Q249" i="10" s="1"/>
  <c r="D245" i="10"/>
  <c r="F245" i="10" s="1"/>
  <c r="Q245" i="10" s="1"/>
  <c r="D241" i="10"/>
  <c r="F241" i="10" s="1"/>
  <c r="Q241" i="10" s="1"/>
  <c r="D237" i="10"/>
  <c r="F237" i="10" s="1"/>
  <c r="Q237" i="10" s="1"/>
  <c r="D233" i="10"/>
  <c r="F233" i="10" s="1"/>
  <c r="Q233" i="10" s="1"/>
  <c r="D229" i="10"/>
  <c r="F229" i="10" s="1"/>
  <c r="Q229" i="10" s="1"/>
  <c r="D225" i="10"/>
  <c r="F225" i="10" s="1"/>
  <c r="Q225" i="10" s="1"/>
  <c r="D221" i="10"/>
  <c r="F221" i="10" s="1"/>
  <c r="Q221" i="10" s="1"/>
  <c r="D217" i="10"/>
  <c r="F217" i="10" s="1"/>
  <c r="Q217" i="10" s="1"/>
  <c r="D213" i="10"/>
  <c r="F213" i="10" s="1"/>
  <c r="Q213" i="10" s="1"/>
  <c r="D209" i="10"/>
  <c r="F209" i="10" s="1"/>
  <c r="Q209" i="10" s="1"/>
  <c r="D205" i="10"/>
  <c r="F205" i="10" s="1"/>
  <c r="Q205" i="10" s="1"/>
  <c r="D201" i="10"/>
  <c r="F201" i="10" s="1"/>
  <c r="Q201" i="10" s="1"/>
  <c r="D197" i="10"/>
  <c r="F197" i="10" s="1"/>
  <c r="Q197" i="10" s="1"/>
  <c r="D193" i="10"/>
  <c r="F193" i="10" s="1"/>
  <c r="Q193" i="10" s="1"/>
  <c r="D189" i="10"/>
  <c r="F189" i="10" s="1"/>
  <c r="Q189" i="10" s="1"/>
  <c r="D185" i="10"/>
  <c r="F185" i="10" s="1"/>
  <c r="Q185" i="10" s="1"/>
  <c r="D181" i="10"/>
  <c r="F181" i="10" s="1"/>
  <c r="Q181" i="10" s="1"/>
  <c r="D177" i="10"/>
  <c r="F177" i="10" s="1"/>
  <c r="Q177" i="10" s="1"/>
  <c r="D173" i="10"/>
  <c r="F173" i="10" s="1"/>
  <c r="Q173" i="10" s="1"/>
  <c r="D169" i="10"/>
  <c r="F169" i="10" s="1"/>
  <c r="Q169" i="10" s="1"/>
  <c r="D165" i="10"/>
  <c r="F165" i="10" s="1"/>
  <c r="Q165" i="10" s="1"/>
  <c r="D161" i="10"/>
  <c r="F161" i="10" s="1"/>
  <c r="Q161" i="10" s="1"/>
  <c r="D157" i="10"/>
  <c r="F157" i="10" s="1"/>
  <c r="Q157" i="10" s="1"/>
  <c r="D153" i="10"/>
  <c r="F153" i="10" s="1"/>
  <c r="Q153" i="10" s="1"/>
  <c r="D149" i="10"/>
  <c r="F149" i="10" s="1"/>
  <c r="Q149" i="10" s="1"/>
  <c r="D145" i="10"/>
  <c r="F145" i="10" s="1"/>
  <c r="Q145" i="10" s="1"/>
  <c r="D141" i="10"/>
  <c r="F141" i="10" s="1"/>
  <c r="Q141" i="10" s="1"/>
  <c r="D137" i="10"/>
  <c r="F137" i="10" s="1"/>
  <c r="Q137" i="10" s="1"/>
  <c r="D133" i="10"/>
  <c r="F133" i="10" s="1"/>
  <c r="Q133" i="10" s="1"/>
  <c r="D129" i="10"/>
  <c r="F129" i="10" s="1"/>
  <c r="Q129" i="10" s="1"/>
  <c r="D125" i="10"/>
  <c r="F125" i="10" s="1"/>
  <c r="Q125" i="10" s="1"/>
  <c r="D121" i="10"/>
  <c r="F121" i="10" s="1"/>
  <c r="Q121" i="10" s="1"/>
  <c r="D117" i="10"/>
  <c r="F117" i="10" s="1"/>
  <c r="Q117" i="10" s="1"/>
  <c r="D113" i="10"/>
  <c r="F113" i="10" s="1"/>
  <c r="Q113" i="10" s="1"/>
  <c r="D109" i="10"/>
  <c r="F109" i="10" s="1"/>
  <c r="Q109" i="10" s="1"/>
  <c r="D105" i="10"/>
  <c r="F105" i="10" s="1"/>
  <c r="Q105" i="10" s="1"/>
  <c r="D101" i="10"/>
  <c r="F101" i="10" s="1"/>
  <c r="Q101" i="10" s="1"/>
  <c r="D97" i="10"/>
  <c r="F97" i="10" s="1"/>
  <c r="Q97" i="10" s="1"/>
  <c r="D91" i="10"/>
  <c r="F91" i="10" s="1"/>
  <c r="Q91" i="10" s="1"/>
  <c r="D87" i="10"/>
  <c r="F87" i="10" s="1"/>
  <c r="Q87" i="10" s="1"/>
  <c r="D83" i="10"/>
  <c r="F83" i="10" s="1"/>
  <c r="Q83" i="10" s="1"/>
  <c r="D79" i="10"/>
  <c r="F79" i="10" s="1"/>
  <c r="Q79" i="10" s="1"/>
  <c r="D75" i="10"/>
  <c r="F75" i="10" s="1"/>
  <c r="Q75" i="10" s="1"/>
  <c r="D71" i="10"/>
  <c r="F71" i="10" s="1"/>
  <c r="Q71" i="10" s="1"/>
  <c r="D67" i="10"/>
  <c r="F67" i="10" s="1"/>
  <c r="Q67" i="10" s="1"/>
  <c r="D63" i="10"/>
  <c r="F63" i="10" s="1"/>
  <c r="Q63" i="10" s="1"/>
  <c r="D59" i="10"/>
  <c r="F59" i="10" s="1"/>
  <c r="Q59" i="10" s="1"/>
  <c r="D55" i="10"/>
  <c r="F55" i="10" s="1"/>
  <c r="Q55" i="10" s="1"/>
  <c r="D51" i="10"/>
  <c r="F51" i="10" s="1"/>
  <c r="Q51" i="10" s="1"/>
  <c r="D38" i="10"/>
  <c r="F38" i="10" s="1"/>
  <c r="Q38" i="10" s="1"/>
  <c r="D34" i="10"/>
  <c r="F34" i="10" s="1"/>
  <c r="Q34" i="10" s="1"/>
  <c r="D29" i="10"/>
  <c r="F29" i="10" s="1"/>
  <c r="Q29" i="10" s="1"/>
  <c r="D25" i="10"/>
  <c r="F25" i="10" s="1"/>
  <c r="Q25" i="10" s="1"/>
  <c r="D21" i="10"/>
  <c r="F21" i="10" s="1"/>
  <c r="Q21" i="10" s="1"/>
  <c r="D92" i="10"/>
  <c r="F92" i="10" s="1"/>
  <c r="Q92" i="10" s="1"/>
  <c r="D43" i="10"/>
  <c r="F43" i="10" s="1"/>
  <c r="Q43" i="10" s="1"/>
  <c r="B16" i="10" l="1"/>
  <c r="C16" i="10" s="1"/>
  <c r="D16" i="10" s="1"/>
  <c r="E16" i="10" l="1"/>
  <c r="F16" i="10" s="1"/>
  <c r="G16" i="10" s="1"/>
  <c r="H16" i="10" s="1"/>
  <c r="I16" i="10" s="1"/>
  <c r="J16" i="10" s="1"/>
  <c r="K16" i="10" s="1"/>
  <c r="L16" i="10" s="1"/>
  <c r="M16" i="10" s="1"/>
  <c r="N16" i="10" s="1"/>
  <c r="O16" i="10" s="1"/>
  <c r="P16" i="10" s="1"/>
  <c r="Q16" i="10" s="1"/>
  <c r="R16" i="10" s="1"/>
  <c r="S16" i="10" s="1"/>
  <c r="T16" i="10" s="1"/>
</calcChain>
</file>

<file path=xl/sharedStrings.xml><?xml version="1.0" encoding="utf-8"?>
<sst xmlns="http://schemas.openxmlformats.org/spreadsheetml/2006/main" count="1686" uniqueCount="477">
  <si>
    <t>к приказу Минэнерго России</t>
  </si>
  <si>
    <t>Идентификатор инвестиционного проекта</t>
  </si>
  <si>
    <t>Причины отклонений</t>
  </si>
  <si>
    <t>%</t>
  </si>
  <si>
    <t>План</t>
  </si>
  <si>
    <t>Факт</t>
  </si>
  <si>
    <t xml:space="preserve"> Наименование инвестиционного проекта (группы инвестиционных проектов)</t>
  </si>
  <si>
    <t xml:space="preserve">Всего </t>
  </si>
  <si>
    <t>Номер группы инвестиционных проектов</t>
  </si>
  <si>
    <t xml:space="preserve">          полное наименование субъекта электроэнергетики</t>
  </si>
  <si>
    <t>I квартал</t>
  </si>
  <si>
    <t>II квартал</t>
  </si>
  <si>
    <t>III квартал</t>
  </si>
  <si>
    <t>IV квартал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</si>
  <si>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</si>
  <si>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</si>
  <si>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</si>
  <si>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</si>
  <si>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</si>
  <si>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</si>
  <si>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</si>
  <si>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</si>
  <si>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</si>
  <si>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</si>
  <si>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</si>
  <si>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</si>
  <si>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</si>
  <si>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</si>
  <si>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</si>
  <si>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</si>
  <si>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</si>
  <si>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</si>
  <si>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</si>
  <si>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</si>
  <si>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</si>
  <si>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</si>
  <si>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</si>
  <si>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1.5</t>
  </si>
  <si>
    <t>1.6</t>
  </si>
  <si>
    <t>1.1.2.1</t>
  </si>
  <si>
    <t>1.1.2.2</t>
  </si>
  <si>
    <t>Отклонение от плана финансирования по итогам отчетного периода</t>
  </si>
  <si>
    <t>Приложение  № 10</t>
  </si>
  <si>
    <t>Форма 10.  Отчет об исполнении плана финансирования капитальных вложений по инвестиционным проектам инвестиционной программы (квартальный)</t>
  </si>
  <si>
    <t>от « 25 » апреля 2018 г. № 320</t>
  </si>
  <si>
    <t xml:space="preserve">Оценка полной стоимости инвестиционного проекта  в прогнозных ценах соответствующих лет, млн. рублей (с НДС) </t>
  </si>
  <si>
    <t xml:space="preserve">Остаток финансирования капитальных вложений 
на  конец отчетного периода в прогнозных ценах соответствующих лет,  млн. рублей (с НДС) </t>
  </si>
  <si>
    <t>млн. рублей
 (с НДС)</t>
  </si>
  <si>
    <t>нд</t>
  </si>
  <si>
    <t>Год раскрытия информации: 2019 год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</si>
  <si>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</si>
  <si>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</si>
  <si>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</si>
  <si>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</si>
  <si>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</si>
  <si>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</si>
  <si>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</si>
  <si>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</si>
  <si>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</si>
  <si>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</si>
  <si>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</si>
  <si>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</si>
  <si>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</si>
  <si>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</si>
  <si>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</si>
  <si>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</si>
  <si>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</si>
  <si>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</si>
  <si>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</si>
  <si>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</si>
  <si>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</si>
  <si>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</si>
  <si>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</si>
  <si>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</si>
  <si>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</si>
  <si>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</si>
  <si>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</si>
  <si>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</si>
  <si>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</si>
  <si>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</si>
  <si>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</si>
  <si>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</si>
  <si>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</si>
  <si>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</si>
  <si>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</si>
  <si>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</si>
  <si>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</si>
  <si>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</si>
  <si>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</si>
  <si>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</si>
  <si>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 по трассе 1,8 км)</t>
  </si>
  <si>
    <t>E_19/1.1.3.10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</si>
  <si>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</si>
  <si>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</si>
  <si>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</si>
  <si>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</si>
  <si>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</si>
  <si>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</si>
  <si>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</si>
  <si>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</si>
  <si>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</si>
  <si>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</si>
  <si>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</si>
  <si>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</si>
  <si>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</si>
  <si>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</si>
  <si>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</si>
  <si>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</si>
  <si>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</si>
  <si>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</si>
  <si>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</si>
  <si>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</si>
  <si>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</si>
  <si>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</si>
  <si>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</si>
  <si>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</si>
  <si>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</si>
  <si>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</si>
  <si>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</si>
  <si>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</si>
  <si>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</si>
  <si>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</si>
  <si>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Замена изношенных камер на камеры сборной с односторонним обслуживанием в ТП-77 (4 шт.)</t>
  </si>
  <si>
    <t>E_19/1.3.1.6</t>
  </si>
  <si>
    <t>Замена изношенных камер на камеры сборной с односторонним обслуживанием в ТП-92 (3шт.)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</si>
  <si>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</si>
  <si>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</si>
  <si>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</si>
  <si>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</si>
  <si>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</si>
  <si>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Замена изношенных камер на камеры сборной с односторонним обслуживанием в ТП-90 (4 шт.)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</si>
  <si>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</si>
  <si>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</si>
  <si>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</si>
  <si>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</si>
  <si>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</si>
  <si>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</si>
  <si>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</si>
  <si>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</si>
  <si>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</si>
  <si>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</si>
  <si>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</si>
  <si>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</si>
  <si>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</si>
  <si>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</si>
  <si>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</si>
  <si>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</si>
  <si>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</si>
  <si>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</si>
  <si>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</si>
  <si>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</si>
  <si>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</si>
  <si>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</si>
  <si>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</si>
  <si>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</si>
  <si>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</si>
  <si>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</si>
  <si>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</si>
  <si>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</si>
  <si>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</si>
  <si>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</si>
  <si>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</si>
  <si>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</si>
  <si>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</si>
  <si>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</si>
  <si>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</si>
  <si>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</si>
  <si>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</si>
  <si>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</si>
  <si>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</si>
  <si>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</si>
  <si>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</si>
  <si>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РП-9 (2шт.)</t>
  </si>
  <si>
    <t>E_19/1.3.7.7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</si>
  <si>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</si>
  <si>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</si>
  <si>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</si>
  <si>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</si>
  <si>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</si>
  <si>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</si>
  <si>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в ТП, РП, в части замены трансформаторов 630кВА (10шт.)</t>
  </si>
  <si>
    <t>E_19/1.3.5.2.А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</si>
  <si>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</si>
  <si>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</si>
  <si>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</si>
  <si>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</si>
  <si>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</si>
  <si>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</si>
  <si>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</si>
  <si>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</si>
  <si>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</si>
  <si>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</si>
  <si>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</si>
  <si>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</si>
  <si>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</si>
  <si>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</si>
  <si>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</si>
  <si>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</si>
  <si>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</si>
  <si>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</si>
  <si>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</si>
  <si>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</si>
  <si>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</si>
  <si>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</si>
  <si>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</si>
  <si>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</si>
  <si>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</si>
  <si>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</si>
  <si>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</si>
  <si>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</si>
  <si>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</si>
  <si>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</si>
  <si>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</si>
  <si>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25 Января, 8 (протяженностью по трассе 0,14км)</t>
  </si>
  <si>
    <t>E_19/1.1.2.10</t>
  </si>
  <si>
    <t>E_19/1.1.2.11</t>
  </si>
  <si>
    <t>Реконструкция КЛ 6,10кВ ПС-10 - РП-5 ф. 403 (протяженностью по трассе 2,67 км)</t>
  </si>
  <si>
    <t>E_19/1.1.3.1</t>
  </si>
  <si>
    <t>Реконструкция КЛ 6,10кВ ТП-421 - ТП-677 (протяженностью по трассе 0,08 км)</t>
  </si>
  <si>
    <t>E_19/1.1.3.8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</si>
  <si>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</si>
  <si>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</si>
  <si>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</si>
  <si>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</si>
  <si>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</si>
  <si>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</si>
  <si>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</si>
  <si>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</si>
  <si>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</si>
  <si>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</si>
  <si>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</si>
  <si>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</si>
  <si>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</si>
  <si>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</si>
  <si>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</si>
  <si>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</si>
  <si>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</si>
  <si>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</si>
  <si>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</si>
  <si>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</si>
  <si>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</si>
  <si>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</si>
  <si>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</si>
  <si>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</si>
  <si>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</si>
  <si>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</si>
  <si>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</si>
  <si>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</si>
  <si>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</si>
  <si>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</si>
  <si>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</si>
  <si>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</si>
  <si>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</si>
  <si>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</si>
  <si>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</si>
  <si>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</si>
  <si>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ПС-16 ф.17 до муфты  в ст.РП-20 (протяженностью по трассе 2,5 км)</t>
  </si>
  <si>
    <t>E_19/1.1.3.29</t>
  </si>
  <si>
    <t>Реконструкция КЛ 6,10кВ ГПП ТЭЦ-1 - ТП-1181 (протяженностью по трассе 5,112 км)</t>
  </si>
  <si>
    <t>E_19/1.1.3.30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</si>
  <si>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</si>
  <si>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</si>
  <si>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</si>
  <si>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</si>
  <si>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</si>
  <si>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</si>
  <si>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</si>
  <si>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</si>
  <si>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</si>
  <si>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</si>
  <si>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</si>
  <si>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</si>
  <si>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</si>
  <si>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</si>
  <si>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</si>
  <si>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</si>
  <si>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</si>
  <si>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</si>
  <si>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</si>
  <si>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</si>
  <si>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</si>
  <si>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</si>
  <si>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</si>
  <si>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</si>
  <si>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 xml:space="preserve">Реконструкция асфальтного покрытия   баз №1,2 </t>
  </si>
  <si>
    <t>E_19/1.3.13.а</t>
  </si>
  <si>
    <t>Реконструкция склада   базы №2  ул.Пешестрелецкая,110</t>
  </si>
  <si>
    <t>E_19/1.3.14.с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</si>
  <si>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</si>
  <si>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</si>
  <si>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</si>
  <si>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</si>
  <si>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</si>
  <si>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</si>
  <si>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</si>
  <si>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</si>
  <si>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</si>
  <si>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</si>
  <si>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</si>
  <si>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</si>
  <si>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</si>
  <si>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</si>
  <si>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</si>
  <si>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</si>
  <si>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</si>
  <si>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</si>
  <si>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</si>
  <si>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</si>
  <si>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</si>
  <si>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</si>
  <si>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</si>
  <si>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</si>
  <si>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</si>
  <si>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</si>
  <si>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</si>
  <si>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</si>
  <si>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КТП 1х630 с выносом взамен КТП-734 по адресу:  с/х выставка, парк Динамо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</si>
  <si>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</si>
  <si>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</si>
  <si>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</si>
  <si>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</si>
  <si>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</si>
  <si>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</si>
  <si>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</si>
  <si>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Модернизация программного обеспечения НИС21</t>
  </si>
  <si>
    <t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t>
  </si>
  <si>
    <t>E_19/1.3.12.1</t>
  </si>
  <si>
    <t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t>
  </si>
  <si>
    <t>E_19/1.3.12.2</t>
  </si>
  <si>
    <t>за 1 квартал 2019 года</t>
  </si>
  <si>
    <t>Отчет о реализации инвестиционной программы акционерного общества  "Воронежская горэлектросеть"</t>
  </si>
  <si>
    <t xml:space="preserve">Фактический объем финансирования капитальных вложений на  01.01. 2019 года, млн. рублей 
(с НДС) </t>
  </si>
  <si>
    <t>Финансирование капитальных вложений 2019 года , млн. рублей (с НДС)</t>
  </si>
  <si>
    <t xml:space="preserve">Остаток финансирования капитальных вложений 
на  01.01.2019 года   в прогнозных ценах соответствующих лет,  млн. рублей (с НДС) </t>
  </si>
  <si>
    <t>Реконструкция ВЛ-0,4кВ для технологического присоединения от ТП-979 (протяженность по трассе 0,167км)</t>
  </si>
  <si>
    <t>Реконструкция ВЛ-0,4кВ для технологического присоединения от ТП-823 (протяженность по трассе 0,187 км)</t>
  </si>
  <si>
    <t>Реконструкция ВЛ-0,4кВ для технологического присоединения от ТП-1836 (протяженность по трассе 0,167км)</t>
  </si>
  <si>
    <t>Реконструкция ВЛ-0,4кВ для технологического присоединения от ТП-706 (протяженность по трассе 0,015 км)</t>
  </si>
  <si>
    <t>Реконструкция ВЛ-0,4кВ для технологического присоединения  ТП-457</t>
  </si>
  <si>
    <t>Прокладка КЛ-10 кВ сеч.3х120 ТП-480 до БКТП-34Н (протяженностью по трассе 1,40км)</t>
  </si>
  <si>
    <t>H_17/2.1.5.2</t>
  </si>
  <si>
    <t xml:space="preserve">РП-39, пр-т Патриотов, 45/б </t>
  </si>
  <si>
    <t>ТП-607, ул. Г. Сибиряков, 12/е</t>
  </si>
  <si>
    <t>ТП-548, ул. Рязанская, д. 117</t>
  </si>
  <si>
    <t>ТП-457, ул. Варейкиса</t>
  </si>
  <si>
    <t xml:space="preserve">ТП-282, Московский пр-т. 7 </t>
  </si>
  <si>
    <t>ТП-1095, ул. Новосибирская, 39</t>
  </si>
  <si>
    <t>ТП-222, ул. Мира, 3</t>
  </si>
  <si>
    <t>E_19/2.1.14</t>
  </si>
  <si>
    <t>Платонова 9,11 вынос КЛ-6кВ и КЛ-0,4кВ (ООО "Комплекс ТехСтрой")</t>
  </si>
  <si>
    <t>E_19/2.1.15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</si>
  <si>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</si>
  <si>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</si>
  <si>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</si>
  <si>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</si>
  <si>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</si>
  <si>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</si>
  <si>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</si>
  <si>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</si>
  <si>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</si>
  <si>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</si>
  <si>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</si>
  <si>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</si>
  <si>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</si>
  <si>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</si>
  <si>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</si>
  <si>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</si>
  <si>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</si>
  <si>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</si>
  <si>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Реконструкция высоковольтного оборудования в ТП-881</t>
  </si>
  <si>
    <t>E_19/1.3.7.2.А</t>
  </si>
  <si>
    <t>Реконструкция высоковольтного оборудования в ТП-1038</t>
  </si>
  <si>
    <t>E_19/1.3.7.3.А</t>
  </si>
  <si>
    <t>РП-99 по адресу: ул.60 Армии,37</t>
  </si>
  <si>
    <t>E_19/1.3.22</t>
  </si>
  <si>
    <t>Установка устройства компенсации реактивной мощности в РП-52 (1шт.)</t>
  </si>
  <si>
    <t>I_18/1.1.4</t>
  </si>
  <si>
    <t>Установка устройств  телемеханики в РП-51</t>
  </si>
  <si>
    <t>E_15/1.2.2</t>
  </si>
  <si>
    <t>Установка устройств  телемеханики в РП-49</t>
  </si>
  <si>
    <t>E_15/1.2.3</t>
  </si>
  <si>
    <t>Установка устройств  телемеханики в РП-40</t>
  </si>
  <si>
    <t>E_17/1.2.9</t>
  </si>
  <si>
    <t>Установка устройств  телемеханики в РП-54</t>
  </si>
  <si>
    <t>E_17/1.2.10</t>
  </si>
  <si>
    <t>Установка устройств  телемеханики в РП-52</t>
  </si>
  <si>
    <t>E_17/1.2.11</t>
  </si>
  <si>
    <t>Установка устройств  телемеханики в РП-87</t>
  </si>
  <si>
    <t>E_17/1.2.13</t>
  </si>
  <si>
    <t>Установка устройств  телемеханики в РП-50</t>
  </si>
  <si>
    <t>E_18/1.2.5</t>
  </si>
  <si>
    <t>Установка устройств  телемеханики в РП-77</t>
  </si>
  <si>
    <t>E_18/1.2.7</t>
  </si>
  <si>
    <t>Установка устройств  телемеханики в РП-48</t>
  </si>
  <si>
    <t>E_18/1.2.4</t>
  </si>
  <si>
    <t>Установка устройств  телемеханики в РП-76</t>
  </si>
  <si>
    <t>E_18/1.2.6</t>
  </si>
  <si>
    <t>Установка устройств  телемеханики в РП-92</t>
  </si>
  <si>
    <t>E_18/1.2.9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</si>
  <si>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</si>
  <si>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</si>
  <si>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</si>
  <si>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</si>
  <si>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</si>
  <si>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</si>
  <si>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РП-65 (9шт.)</t>
  </si>
  <si>
    <t>I_18/1.3.3.7</t>
  </si>
  <si>
    <t>Реконструкция высоковольтного оборудования (замена трансформаторов 1х400) ТП-868</t>
  </si>
  <si>
    <t>Реконструкция ВЛ-0,4 кВ  от ТП- 72  с монтажом кабельных линий (протяженность по трассе 7,4км)</t>
  </si>
  <si>
    <t>I_18/1.1.1.5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</si>
  <si>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</si>
  <si>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</si>
  <si>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</si>
  <si>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</si>
  <si>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</si>
  <si>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</si>
  <si>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КЛ-0,4кВ ТП-33 - до оп.№88 ул.Беговая (протяженностью 0,060км)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</si>
  <si>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</si>
  <si>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</si>
  <si>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Вынос КЛ-6кВ ТП-460-ТП-251 и ТП-1008-ТП-1796,2КЛ-1кВ ТП-460-ж.д.36 ул.Пирогова (РемСтрой)</t>
  </si>
  <si>
    <t>E_19/1.1.3.33</t>
  </si>
  <si>
    <t>Реконструкция КЛ 6,10кВ РП-49 - ТП-1062 (протяженность по трассе 0,47 км)</t>
  </si>
  <si>
    <t>I_18/1.1.3.1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</si>
  <si>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</si>
  <si>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</si>
  <si>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</si>
  <si>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</si>
  <si>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Строительство КЛ-6кВ КТП-1921 до оп.№100 ул. Садовое кольцо</t>
  </si>
  <si>
    <t>Строительство КЛ-0,4кВ ТП-979 - до оп. №1 ул.Морозова</t>
  </si>
  <si>
    <t>Строительство КЛ-0,4кВ ТП-267 - до ВРУ детского комплекса ул. Чайковского,4/а (протяженностью 0,280км)</t>
  </si>
  <si>
    <t>E_19/1.3.10нис</t>
  </si>
  <si>
    <t>E_19/1.3.12.3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</si>
  <si>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</si>
  <si>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</si>
  <si>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>Приобретение КЛ-0,4 КВ ТП-1693 до ж/д 131 ул.9 Января</t>
  </si>
  <si>
    <t>Объект переходящий по инвестиционной программе 2017 года.</t>
  </si>
  <si>
    <t>Объект переходящий по инвестиционной программе 2018 года.</t>
  </si>
  <si>
    <t>Объект переходящий по инвестиционной программе 2015 года.</t>
  </si>
  <si>
    <t>Приобретение автотранспорта по инвестиционной программе 2018 года.</t>
  </si>
  <si>
    <t>Проведена реконструкция для осуществления технологического присоединения.</t>
  </si>
  <si>
    <t>Ликвидация последствий аварии.</t>
  </si>
  <si>
    <t>Перенос сроков выполнения работ.</t>
  </si>
  <si>
    <t>Перенос сроков выполнения работ  в связи с проведением торговых процедур.</t>
  </si>
  <si>
    <t>Вынос ЛЭП.Оказание услуг по снятию ограничений в использовании земельного участка по обращению.</t>
  </si>
  <si>
    <t>J_19/00001</t>
  </si>
  <si>
    <t>J_19/00002</t>
  </si>
  <si>
    <t>J_19/00003</t>
  </si>
  <si>
    <t>J_19/00004</t>
  </si>
  <si>
    <t xml:space="preserve">Выполнение проектных работ  для технологического присоединения. </t>
  </si>
  <si>
    <t>J_19/00005</t>
  </si>
  <si>
    <t xml:space="preserve">Строительство ВЛ-0,4 кВ для технологического присоединения. Новое строительство (протяженность 0,583 км) </t>
  </si>
  <si>
    <t>J_19/00006</t>
  </si>
  <si>
    <t>Строительство КЛ-0,4 кВ для технологического присоединения. Новое строительство (протяженность 1,587 км)</t>
  </si>
  <si>
    <t>J_19/00007</t>
  </si>
  <si>
    <t>Строительство КЛ-6-10 кВ для технологического присоединения. Новое строительство (протяженность 0,366 км)</t>
  </si>
  <si>
    <t>J_19/00008</t>
  </si>
  <si>
    <t>Строительство РП для технологического присоединения. Новое строительство</t>
  </si>
  <si>
    <t>J_19/00009</t>
  </si>
  <si>
    <t>J_19/00010</t>
  </si>
  <si>
    <t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t>
  </si>
  <si>
    <t>J_19/00012</t>
  </si>
  <si>
    <t>J_19/00013</t>
  </si>
  <si>
    <t xml:space="preserve"> Строительство КЛ-0,4 кВ от ТП-1239 протяженностью 0,38 км до границы участка по ул. Свободы, 21  по договору Т.П. (Кладова И. В.) №750 от 11.06.2014 г</t>
  </si>
  <si>
    <t>J_19/00014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</si>
  <si>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</si>
  <si>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</si>
  <si>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t>
  </si>
  <si>
    <t>J_19/00015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</si>
  <si>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</si>
  <si>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</si>
  <si>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</si>
  <si>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</si>
  <si>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t>
  </si>
  <si>
    <t>Строительство ВЛ-0,4 кВ для технологического присоединения. Новое строительство (протяженность 22,6 км)</t>
  </si>
  <si>
    <t>Строительство КЛ-0,4 кВ для технологического присоединения. Новое строительство (протяженность 14,00 км)</t>
  </si>
  <si>
    <t>Строительство КЛ-6,10 кВ для технологического присоединения. Новое строительство (протяженность 13,10 км)</t>
  </si>
  <si>
    <t>Строительство ТП  для технологического присоединения. Новое строительство (трансформаторная мощность 1,6 мВА)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</si>
</sst>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  <numFmt numFmtId="168" formatCode="0.00000"/>
  </numFmts>
  <fonts count="39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2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30" fillId="0" borderId="0"/>
    <xf numFmtId="0" fontId="30" fillId="0" borderId="0"/>
    <xf numFmtId="164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0" fontId="6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3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4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5">
    <xf numFmtId="0" fontId="0" fillId="0" borderId="0" xfId="0"/>
    <xf numFmtId="0" fontId="9" fillId="0" borderId="0" xfId="37" applyFont="1" applyAlignment="1">
      <alignment horizontal="right"/>
    </xf>
    <xf numFmtId="0" fontId="9" fillId="0" borderId="0" xfId="37" applyFont="1"/>
    <xf numFmtId="0" fontId="9" fillId="0" borderId="0" xfId="37" applyFont="1" applyBorder="1"/>
    <xf numFmtId="0" fontId="29" fillId="0" borderId="0" xfId="54" applyFont="1" applyAlignment="1">
      <alignment vertical="center"/>
    </xf>
    <xf numFmtId="0" fontId="31" fillId="0" borderId="0" xfId="37" applyFont="1" applyAlignment="1">
      <alignment horizontal="right"/>
    </xf>
    <xf numFmtId="0" fontId="29" fillId="0" borderId="0" xfId="54" applyFont="1" applyAlignment="1">
      <alignment horizontal="center" vertical="center"/>
    </xf>
    <xf numFmtId="0" fontId="31" fillId="0" borderId="0" xfId="37" applyFont="1" applyFill="1" applyAlignment="1">
      <alignment wrapText="1"/>
    </xf>
    <xf numFmtId="0" fontId="31" fillId="0" borderId="0" xfId="37" applyFont="1" applyFill="1" applyBorder="1" applyAlignment="1">
      <alignment horizontal="center"/>
    </xf>
    <xf numFmtId="0" fontId="31" fillId="0" borderId="0" xfId="37" applyFont="1" applyFill="1" applyBorder="1" applyAlignment="1"/>
    <xf numFmtId="0" fontId="31" fillId="0" borderId="0" xfId="0" applyFont="1" applyFill="1" applyAlignment="1"/>
    <xf numFmtId="0" fontId="37" fillId="24" borderId="10" xfId="0" quotePrefix="1" applyFont="1" applyFill="1" applyBorder="1" applyAlignment="1">
      <alignment horizontal="center" vertical="top"/>
    </xf>
    <xf numFmtId="0" fontId="37" fillId="24" borderId="10" xfId="0" applyFont="1" applyFill="1" applyBorder="1" applyAlignment="1">
      <alignment vertical="center" wrapText="1"/>
    </xf>
    <xf numFmtId="1" fontId="37" fillId="24" borderId="10" xfId="0" applyNumberFormat="1" applyFont="1" applyFill="1" applyBorder="1" applyAlignment="1">
      <alignment vertical="center"/>
    </xf>
    <xf numFmtId="0" fontId="37" fillId="24" borderId="10" xfId="0" applyFont="1" applyFill="1" applyBorder="1" applyAlignment="1">
      <alignment vertical="top" wrapText="1"/>
    </xf>
    <xf numFmtId="1" fontId="37" fillId="24" borderId="10" xfId="0" applyNumberFormat="1" applyFont="1" applyFill="1" applyBorder="1" applyAlignment="1">
      <alignment vertical="center" wrapText="1"/>
    </xf>
    <xf numFmtId="1" fontId="38" fillId="24" borderId="10" xfId="37" quotePrefix="1" applyNumberFormat="1" applyFont="1" applyFill="1" applyBorder="1" applyAlignment="1">
      <alignment horizontal="center" vertical="center"/>
    </xf>
    <xf numFmtId="1" fontId="38" fillId="24" borderId="10" xfId="37" applyNumberFormat="1" applyFont="1" applyFill="1" applyBorder="1" applyAlignment="1">
      <alignment vertical="center" wrapText="1"/>
    </xf>
    <xf numFmtId="1" fontId="38" fillId="24" borderId="10" xfId="37" applyNumberFormat="1" applyFont="1" applyFill="1" applyBorder="1" applyAlignment="1">
      <alignment vertical="center"/>
    </xf>
    <xf numFmtId="0" fontId="36" fillId="24" borderId="10" xfId="0" quotePrefix="1" applyFont="1" applyFill="1" applyBorder="1" applyAlignment="1">
      <alignment horizontal="center" vertical="top"/>
    </xf>
    <xf numFmtId="0" fontId="35" fillId="24" borderId="10" xfId="0" applyFont="1" applyFill="1" applyBorder="1" applyAlignment="1">
      <alignment vertical="top" wrapText="1"/>
    </xf>
    <xf numFmtId="1" fontId="36" fillId="24" borderId="10" xfId="0" applyNumberFormat="1" applyFont="1" applyFill="1" applyBorder="1" applyAlignment="1">
      <alignment vertical="top"/>
    </xf>
    <xf numFmtId="1" fontId="35" fillId="24" borderId="10" xfId="37" quotePrefix="1" applyNumberFormat="1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wrapText="1"/>
    </xf>
    <xf numFmtId="1" fontId="36" fillId="24" borderId="10" xfId="0" applyNumberFormat="1" applyFont="1" applyFill="1" applyBorder="1"/>
    <xf numFmtId="0" fontId="37" fillId="24" borderId="11" xfId="0" quotePrefix="1" applyFont="1" applyFill="1" applyBorder="1" applyAlignment="1">
      <alignment horizontal="center" vertical="top"/>
    </xf>
    <xf numFmtId="0" fontId="37" fillId="24" borderId="11" xfId="0" applyFont="1" applyFill="1" applyBorder="1" applyAlignment="1">
      <alignment vertical="top" wrapText="1"/>
    </xf>
    <xf numFmtId="1" fontId="37" fillId="24" borderId="11" xfId="0" applyNumberFormat="1" applyFont="1" applyFill="1" applyBorder="1" applyAlignment="1">
      <alignment vertical="center" wrapText="1"/>
    </xf>
    <xf numFmtId="0" fontId="35" fillId="24" borderId="10" xfId="0" quotePrefix="1" applyFont="1" applyFill="1" applyBorder="1" applyAlignment="1">
      <alignment horizontal="center"/>
    </xf>
    <xf numFmtId="1" fontId="35" fillId="24" borderId="10" xfId="0" applyNumberFormat="1" applyFont="1" applyFill="1" applyBorder="1"/>
    <xf numFmtId="0" fontId="36" fillId="24" borderId="10" xfId="0" quotePrefix="1" applyFont="1" applyFill="1" applyBorder="1" applyAlignment="1">
      <alignment horizontal="center"/>
    </xf>
    <xf numFmtId="0" fontId="36" fillId="24" borderId="10" xfId="0" applyFont="1" applyFill="1" applyBorder="1" applyAlignment="1">
      <alignment wrapText="1"/>
    </xf>
    <xf numFmtId="1" fontId="36" fillId="24" borderId="10" xfId="0" applyNumberFormat="1" applyFont="1" applyFill="1" applyBorder="1" applyAlignment="1">
      <alignment vertical="center" wrapText="1"/>
    </xf>
    <xf numFmtId="1" fontId="35" fillId="24" borderId="10" xfId="37" applyNumberFormat="1" applyFont="1" applyFill="1" applyBorder="1" applyAlignment="1">
      <alignment vertical="center" wrapText="1"/>
    </xf>
    <xf numFmtId="1" fontId="35" fillId="24" borderId="10" xfId="37" applyNumberFormat="1" applyFont="1" applyFill="1" applyBorder="1" applyAlignment="1">
      <alignment vertical="center"/>
    </xf>
    <xf numFmtId="0" fontId="36" fillId="24" borderId="10" xfId="0" applyFont="1" applyFill="1" applyBorder="1" applyAlignment="1">
      <alignment vertical="top" wrapText="1"/>
    </xf>
    <xf numFmtId="0" fontId="35" fillId="24" borderId="0" xfId="37" applyFont="1" applyFill="1"/>
    <xf numFmtId="167" fontId="38" fillId="24" borderId="10" xfId="37" applyNumberFormat="1" applyFont="1" applyFill="1" applyBorder="1" applyAlignment="1">
      <alignment horizontal="right"/>
    </xf>
    <xf numFmtId="0" fontId="35" fillId="24" borderId="10" xfId="37" applyFont="1" applyFill="1" applyBorder="1"/>
    <xf numFmtId="167" fontId="35" fillId="24" borderId="10" xfId="37" applyNumberFormat="1" applyFont="1" applyFill="1" applyBorder="1"/>
    <xf numFmtId="167" fontId="38" fillId="24" borderId="10" xfId="37" applyNumberFormat="1" applyFont="1" applyFill="1" applyBorder="1"/>
    <xf numFmtId="0" fontId="38" fillId="24" borderId="10" xfId="37" applyFont="1" applyFill="1" applyBorder="1"/>
    <xf numFmtId="0" fontId="35" fillId="24" borderId="10" xfId="37" applyFont="1" applyFill="1" applyBorder="1" applyAlignment="1">
      <alignment vertical="center" wrapText="1"/>
    </xf>
    <xf numFmtId="0" fontId="35" fillId="24" borderId="10" xfId="0" applyFont="1" applyFill="1" applyBorder="1" applyAlignment="1">
      <alignment vertical="center" wrapText="1"/>
    </xf>
    <xf numFmtId="0" fontId="35" fillId="24" borderId="10" xfId="37" applyFont="1" applyFill="1" applyBorder="1" applyAlignment="1">
      <alignment horizontal="center" vertical="center" wrapText="1"/>
    </xf>
    <xf numFmtId="0" fontId="35" fillId="24" borderId="0" xfId="37" applyFont="1" applyFill="1" applyBorder="1" applyAlignment="1">
      <alignment horizontal="center"/>
    </xf>
    <xf numFmtId="0" fontId="36" fillId="24" borderId="0" xfId="54" applyFont="1" applyFill="1" applyAlignment="1">
      <alignment horizontal="center" vertical="center"/>
    </xf>
    <xf numFmtId="167" fontId="35" fillId="24" borderId="0" xfId="37" applyNumberFormat="1" applyFont="1" applyFill="1"/>
    <xf numFmtId="168" fontId="35" fillId="24" borderId="10" xfId="37" applyNumberFormat="1" applyFont="1" applyFill="1" applyBorder="1"/>
    <xf numFmtId="0" fontId="35" fillId="24" borderId="10" xfId="0" applyFont="1" applyFill="1" applyBorder="1" applyAlignment="1">
      <alignment horizontal="left" vertical="top" wrapText="1"/>
    </xf>
    <xf numFmtId="0" fontId="36" fillId="24" borderId="10" xfId="0" applyFont="1" applyFill="1" applyBorder="1" applyAlignment="1">
      <alignment vertical="top"/>
    </xf>
    <xf numFmtId="0" fontId="35" fillId="24" borderId="10" xfId="0" applyFont="1" applyFill="1" applyBorder="1"/>
    <xf numFmtId="0" fontId="36" fillId="24" borderId="10" xfId="0" applyFont="1" applyFill="1" applyBorder="1"/>
    <xf numFmtId="1" fontId="9" fillId="24" borderId="10" xfId="37" quotePrefix="1" applyNumberFormat="1" applyFont="1" applyFill="1" applyBorder="1" applyAlignment="1">
      <alignment horizontal="center" vertical="center"/>
    </xf>
    <xf numFmtId="0" fontId="35" fillId="24" borderId="11" xfId="37" applyFont="1" applyFill="1" applyBorder="1" applyAlignment="1">
      <alignment horizontal="center" vertical="center" wrapText="1"/>
    </xf>
    <xf numFmtId="0" fontId="35" fillId="24" borderId="14" xfId="37" applyFont="1" applyFill="1" applyBorder="1" applyAlignment="1">
      <alignment horizontal="center" vertical="center" wrapText="1"/>
    </xf>
    <xf numFmtId="0" fontId="35" fillId="24" borderId="13" xfId="37" applyFont="1" applyFill="1" applyBorder="1" applyAlignment="1">
      <alignment horizontal="center" vertical="center" wrapText="1"/>
    </xf>
    <xf numFmtId="0" fontId="35" fillId="24" borderId="12" xfId="37" applyFont="1" applyFill="1" applyBorder="1" applyAlignment="1">
      <alignment horizontal="center" vertical="center" wrapText="1"/>
    </xf>
    <xf numFmtId="0" fontId="35" fillId="24" borderId="15" xfId="37" applyFont="1" applyFill="1" applyBorder="1" applyAlignment="1">
      <alignment horizontal="center" vertical="center" wrapText="1"/>
    </xf>
    <xf numFmtId="0" fontId="35" fillId="24" borderId="17" xfId="37" applyFont="1" applyFill="1" applyBorder="1" applyAlignment="1">
      <alignment horizontal="center" vertical="center" wrapText="1"/>
    </xf>
    <xf numFmtId="0" fontId="9" fillId="24" borderId="0" xfId="37" applyFont="1" applyFill="1"/>
    <xf numFmtId="0" fontId="35" fillId="24" borderId="0" xfId="37" applyFont="1" applyFill="1" applyAlignment="1">
      <alignment horizontal="right" vertical="center"/>
    </xf>
    <xf numFmtId="0" fontId="35" fillId="24" borderId="0" xfId="37" applyFont="1" applyFill="1" applyAlignment="1">
      <alignment horizontal="right"/>
    </xf>
    <xf numFmtId="0" fontId="31" fillId="24" borderId="0" xfId="37" applyFont="1" applyFill="1" applyBorder="1" applyAlignment="1">
      <alignment horizontal="center"/>
    </xf>
    <xf numFmtId="0" fontId="31" fillId="24" borderId="0" xfId="37" applyFont="1" applyFill="1" applyAlignment="1">
      <alignment horizontal="center" wrapText="1"/>
    </xf>
    <xf numFmtId="0" fontId="31" fillId="24" borderId="0" xfId="37" applyFont="1" applyFill="1" applyBorder="1" applyAlignment="1">
      <alignment horizontal="center"/>
    </xf>
    <xf numFmtId="0" fontId="29" fillId="24" borderId="0" xfId="54" applyFont="1" applyFill="1" applyAlignment="1">
      <alignment horizontal="center" vertical="center"/>
    </xf>
    <xf numFmtId="0" fontId="29" fillId="24" borderId="0" xfId="54" applyFont="1" applyFill="1" applyAlignment="1">
      <alignment horizontal="center" vertical="center"/>
    </xf>
    <xf numFmtId="0" fontId="31" fillId="24" borderId="0" xfId="0" applyFont="1" applyFill="1" applyAlignment="1">
      <alignment horizontal="center"/>
    </xf>
    <xf numFmtId="0" fontId="31" fillId="24" borderId="16" xfId="37" applyFont="1" applyFill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35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4" fontId="38" fillId="24" borderId="10" xfId="37" applyNumberFormat="1" applyFont="1" applyFill="1" applyBorder="1"/>
    <xf numFmtId="4" fontId="35" fillId="24" borderId="10" xfId="37" applyNumberFormat="1" applyFont="1" applyFill="1" applyBorder="1"/>
  </cellXfs>
  <cellStyles count="621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1" xfId="450"/>
    <cellStyle name="Обычный 6 2" xfId="52"/>
    <cellStyle name="Обычный 6 2 10" xfId="109"/>
    <cellStyle name="Обычный 6 2 11" xfId="282"/>
    <cellStyle name="Обычный 6 2 12" xfId="453"/>
    <cellStyle name="Обычный 6 2 2" xfId="53"/>
    <cellStyle name="Обычный 6 2 2 10" xfId="283"/>
    <cellStyle name="Обычный 6 2 2 11" xfId="454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3" xfId="481"/>
    <cellStyle name="Обычный 6 2 2 2 2 2 3" xfId="139"/>
    <cellStyle name="Обычный 6 2 2 2 2 2 3 2" xfId="311"/>
    <cellStyle name="Обычный 6 2 2 2 2 2 3 3" xfId="482"/>
    <cellStyle name="Обычный 6 2 2 2 2 2 4" xfId="309"/>
    <cellStyle name="Обычный 6 2 2 2 2 2 5" xfId="480"/>
    <cellStyle name="Обычный 6 2 2 2 2 3" xfId="140"/>
    <cellStyle name="Обычный 6 2 2 2 2 3 2" xfId="312"/>
    <cellStyle name="Обычный 6 2 2 2 2 3 3" xfId="483"/>
    <cellStyle name="Обычный 6 2 2 2 2 4" xfId="141"/>
    <cellStyle name="Обычный 6 2 2 2 2 4 2" xfId="313"/>
    <cellStyle name="Обычный 6 2 2 2 2 4 3" xfId="484"/>
    <cellStyle name="Обычный 6 2 2 2 2 5" xfId="305"/>
    <cellStyle name="Обычный 6 2 2 2 2 6" xfId="476"/>
    <cellStyle name="Обычный 6 2 2 2 3" xfId="135"/>
    <cellStyle name="Обычный 6 2 2 2 3 2" xfId="142"/>
    <cellStyle name="Обычный 6 2 2 2 3 2 2" xfId="314"/>
    <cellStyle name="Обычный 6 2 2 2 3 2 3" xfId="485"/>
    <cellStyle name="Обычный 6 2 2 2 3 3" xfId="143"/>
    <cellStyle name="Обычный 6 2 2 2 3 3 2" xfId="315"/>
    <cellStyle name="Обычный 6 2 2 2 3 3 3" xfId="486"/>
    <cellStyle name="Обычный 6 2 2 2 3 4" xfId="307"/>
    <cellStyle name="Обычный 6 2 2 2 3 5" xfId="478"/>
    <cellStyle name="Обычный 6 2 2 2 4" xfId="144"/>
    <cellStyle name="Обычный 6 2 2 2 4 2" xfId="316"/>
    <cellStyle name="Обычный 6 2 2 2 4 3" xfId="487"/>
    <cellStyle name="Обычный 6 2 2 2 5" xfId="145"/>
    <cellStyle name="Обычный 6 2 2 2 5 2" xfId="317"/>
    <cellStyle name="Обычный 6 2 2 2 5 3" xfId="488"/>
    <cellStyle name="Обычный 6 2 2 2 6" xfId="288"/>
    <cellStyle name="Обычный 6 2 2 2 7" xfId="4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3" xfId="490"/>
    <cellStyle name="Обычный 6 2 2 3 2 3" xfId="148"/>
    <cellStyle name="Обычный 6 2 2 3 2 3 2" xfId="320"/>
    <cellStyle name="Обычный 6 2 2 3 2 3 3" xfId="491"/>
    <cellStyle name="Обычный 6 2 2 3 2 4" xfId="318"/>
    <cellStyle name="Обычный 6 2 2 3 2 5" xfId="489"/>
    <cellStyle name="Обычный 6 2 2 3 3" xfId="149"/>
    <cellStyle name="Обычный 6 2 2 3 3 2" xfId="321"/>
    <cellStyle name="Обычный 6 2 2 3 3 3" xfId="492"/>
    <cellStyle name="Обычный 6 2 2 3 4" xfId="150"/>
    <cellStyle name="Обычный 6 2 2 3 4 2" xfId="322"/>
    <cellStyle name="Обычный 6 2 2 3 4 3" xfId="493"/>
    <cellStyle name="Обычный 6 2 2 3 5" xfId="300"/>
    <cellStyle name="Обычный 6 2 2 3 6" xfId="4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3" xfId="495"/>
    <cellStyle name="Обычный 6 2 2 4 2 3" xfId="153"/>
    <cellStyle name="Обычный 6 2 2 4 2 3 2" xfId="325"/>
    <cellStyle name="Обычный 6 2 2 4 2 3 3" xfId="496"/>
    <cellStyle name="Обычный 6 2 2 4 2 4" xfId="323"/>
    <cellStyle name="Обычный 6 2 2 4 2 5" xfId="494"/>
    <cellStyle name="Обычный 6 2 2 4 3" xfId="154"/>
    <cellStyle name="Обычный 6 2 2 4 3 2" xfId="326"/>
    <cellStyle name="Обычный 6 2 2 4 3 3" xfId="497"/>
    <cellStyle name="Обычный 6 2 2 4 4" xfId="155"/>
    <cellStyle name="Обычный 6 2 2 4 4 2" xfId="327"/>
    <cellStyle name="Обычный 6 2 2 4 4 3" xfId="498"/>
    <cellStyle name="Обычный 6 2 2 4 5" xfId="293"/>
    <cellStyle name="Обычный 6 2 2 4 6" xfId="464"/>
    <cellStyle name="Обычный 6 2 2 5" xfId="156"/>
    <cellStyle name="Обычный 6 2 2 5 2" xfId="157"/>
    <cellStyle name="Обычный 6 2 2 5 2 2" xfId="329"/>
    <cellStyle name="Обычный 6 2 2 5 2 3" xfId="500"/>
    <cellStyle name="Обычный 6 2 2 5 3" xfId="158"/>
    <cellStyle name="Обычный 6 2 2 5 3 2" xfId="330"/>
    <cellStyle name="Обычный 6 2 2 5 3 3" xfId="501"/>
    <cellStyle name="Обычный 6 2 2 5 4" xfId="328"/>
    <cellStyle name="Обычный 6 2 2 5 5" xfId="499"/>
    <cellStyle name="Обычный 6 2 2 6" xfId="159"/>
    <cellStyle name="Обычный 6 2 2 6 2" xfId="331"/>
    <cellStyle name="Обычный 6 2 2 6 3" xfId="502"/>
    <cellStyle name="Обычный 6 2 2 7" xfId="160"/>
    <cellStyle name="Обычный 6 2 2 7 2" xfId="332"/>
    <cellStyle name="Обычный 6 2 2 7 3" xfId="503"/>
    <cellStyle name="Обычный 6 2 2 8" xfId="161"/>
    <cellStyle name="Обычный 6 2 2 8 2" xfId="333"/>
    <cellStyle name="Обычный 6 2 2 8 3" xfId="504"/>
    <cellStyle name="Обычный 6 2 2 9" xfId="110"/>
    <cellStyle name="Обычный 6 2 3" xfId="101"/>
    <cellStyle name="Обычный 6 2 3 10" xfId="285"/>
    <cellStyle name="Обычный 6 2 3 11" xfId="456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3" xfId="506"/>
    <cellStyle name="Обычный 6 2 3 2 2 2 3" xfId="164"/>
    <cellStyle name="Обычный 6 2 3 2 2 2 3 2" xfId="336"/>
    <cellStyle name="Обычный 6 2 3 2 2 2 3 3" xfId="507"/>
    <cellStyle name="Обычный 6 2 3 2 2 2 4" xfId="334"/>
    <cellStyle name="Обычный 6 2 3 2 2 2 5" xfId="505"/>
    <cellStyle name="Обычный 6 2 3 2 2 3" xfId="165"/>
    <cellStyle name="Обычный 6 2 3 2 2 3 2" xfId="337"/>
    <cellStyle name="Обычный 6 2 3 2 2 3 3" xfId="508"/>
    <cellStyle name="Обычный 6 2 3 2 2 4" xfId="166"/>
    <cellStyle name="Обычный 6 2 3 2 2 4 2" xfId="338"/>
    <cellStyle name="Обычный 6 2 3 2 2 4 3" xfId="509"/>
    <cellStyle name="Обычный 6 2 3 2 2 5" xfId="304"/>
    <cellStyle name="Обычный 6 2 3 2 2 6" xfId="475"/>
    <cellStyle name="Обычный 6 2 3 2 3" xfId="134"/>
    <cellStyle name="Обычный 6 2 3 2 3 2" xfId="167"/>
    <cellStyle name="Обычный 6 2 3 2 3 2 2" xfId="339"/>
    <cellStyle name="Обычный 6 2 3 2 3 2 3" xfId="510"/>
    <cellStyle name="Обычный 6 2 3 2 3 3" xfId="168"/>
    <cellStyle name="Обычный 6 2 3 2 3 3 2" xfId="340"/>
    <cellStyle name="Обычный 6 2 3 2 3 3 3" xfId="511"/>
    <cellStyle name="Обычный 6 2 3 2 3 4" xfId="306"/>
    <cellStyle name="Обычный 6 2 3 2 3 5" xfId="477"/>
    <cellStyle name="Обычный 6 2 3 2 4" xfId="169"/>
    <cellStyle name="Обычный 6 2 3 2 4 2" xfId="341"/>
    <cellStyle name="Обычный 6 2 3 2 4 3" xfId="512"/>
    <cellStyle name="Обычный 6 2 3 2 5" xfId="170"/>
    <cellStyle name="Обычный 6 2 3 2 5 2" xfId="342"/>
    <cellStyle name="Обычный 6 2 3 2 5 3" xfId="513"/>
    <cellStyle name="Обычный 6 2 3 2 6" xfId="287"/>
    <cellStyle name="Обычный 6 2 3 2 7" xfId="4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3" xfId="515"/>
    <cellStyle name="Обычный 6 2 3 3 2 3" xfId="173"/>
    <cellStyle name="Обычный 6 2 3 3 2 3 2" xfId="345"/>
    <cellStyle name="Обычный 6 2 3 3 2 3 3" xfId="516"/>
    <cellStyle name="Обычный 6 2 3 3 2 4" xfId="343"/>
    <cellStyle name="Обычный 6 2 3 3 2 5" xfId="514"/>
    <cellStyle name="Обычный 6 2 3 3 3" xfId="174"/>
    <cellStyle name="Обычный 6 2 3 3 3 2" xfId="346"/>
    <cellStyle name="Обычный 6 2 3 3 3 3" xfId="517"/>
    <cellStyle name="Обычный 6 2 3 3 4" xfId="175"/>
    <cellStyle name="Обычный 6 2 3 3 4 2" xfId="347"/>
    <cellStyle name="Обычный 6 2 3 3 4 3" xfId="518"/>
    <cellStyle name="Обычный 6 2 3 3 5" xfId="302"/>
    <cellStyle name="Обычный 6 2 3 3 6" xfId="4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3" xfId="520"/>
    <cellStyle name="Обычный 6 2 3 4 2 3" xfId="178"/>
    <cellStyle name="Обычный 6 2 3 4 2 3 2" xfId="350"/>
    <cellStyle name="Обычный 6 2 3 4 2 3 3" xfId="521"/>
    <cellStyle name="Обычный 6 2 3 4 2 4" xfId="348"/>
    <cellStyle name="Обычный 6 2 3 4 2 5" xfId="519"/>
    <cellStyle name="Обычный 6 2 3 4 3" xfId="179"/>
    <cellStyle name="Обычный 6 2 3 4 3 2" xfId="351"/>
    <cellStyle name="Обычный 6 2 3 4 3 3" xfId="522"/>
    <cellStyle name="Обычный 6 2 3 4 4" xfId="180"/>
    <cellStyle name="Обычный 6 2 3 4 4 2" xfId="352"/>
    <cellStyle name="Обычный 6 2 3 4 4 3" xfId="523"/>
    <cellStyle name="Обычный 6 2 3 4 5" xfId="295"/>
    <cellStyle name="Обычный 6 2 3 4 6" xfId="466"/>
    <cellStyle name="Обычный 6 2 3 5" xfId="181"/>
    <cellStyle name="Обычный 6 2 3 5 2" xfId="182"/>
    <cellStyle name="Обычный 6 2 3 5 2 2" xfId="354"/>
    <cellStyle name="Обычный 6 2 3 5 2 3" xfId="525"/>
    <cellStyle name="Обычный 6 2 3 5 3" xfId="183"/>
    <cellStyle name="Обычный 6 2 3 5 3 2" xfId="355"/>
    <cellStyle name="Обычный 6 2 3 5 3 3" xfId="526"/>
    <cellStyle name="Обычный 6 2 3 5 4" xfId="353"/>
    <cellStyle name="Обычный 6 2 3 5 5" xfId="524"/>
    <cellStyle name="Обычный 6 2 3 6" xfId="184"/>
    <cellStyle name="Обычный 6 2 3 6 2" xfId="356"/>
    <cellStyle name="Обычный 6 2 3 6 3" xfId="527"/>
    <cellStyle name="Обычный 6 2 3 7" xfId="185"/>
    <cellStyle name="Обычный 6 2 3 7 2" xfId="357"/>
    <cellStyle name="Обычный 6 2 3 7 3" xfId="528"/>
    <cellStyle name="Обычный 6 2 3 8" xfId="186"/>
    <cellStyle name="Обычный 6 2 3 8 2" xfId="358"/>
    <cellStyle name="Обычный 6 2 3 8 3" xfId="529"/>
    <cellStyle name="Обычный 6 2 3 9" xfId="112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3" xfId="531"/>
    <cellStyle name="Обычный 6 2 4 2 3" xfId="189"/>
    <cellStyle name="Обычный 6 2 4 2 3 2" xfId="361"/>
    <cellStyle name="Обычный 6 2 4 2 3 3" xfId="532"/>
    <cellStyle name="Обычный 6 2 4 2 4" xfId="359"/>
    <cellStyle name="Обычный 6 2 4 2 5" xfId="530"/>
    <cellStyle name="Обычный 6 2 4 3" xfId="190"/>
    <cellStyle name="Обычный 6 2 4 3 2" xfId="362"/>
    <cellStyle name="Обычный 6 2 4 3 3" xfId="533"/>
    <cellStyle name="Обычный 6 2 4 4" xfId="191"/>
    <cellStyle name="Обычный 6 2 4 4 2" xfId="363"/>
    <cellStyle name="Обычный 6 2 4 4 3" xfId="534"/>
    <cellStyle name="Обычный 6 2 4 5" xfId="299"/>
    <cellStyle name="Обычный 6 2 4 6" xfId="4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3" xfId="536"/>
    <cellStyle name="Обычный 6 2 5 2 3" xfId="194"/>
    <cellStyle name="Обычный 6 2 5 2 3 2" xfId="366"/>
    <cellStyle name="Обычный 6 2 5 2 3 3" xfId="537"/>
    <cellStyle name="Обычный 6 2 5 2 4" xfId="364"/>
    <cellStyle name="Обычный 6 2 5 2 5" xfId="535"/>
    <cellStyle name="Обычный 6 2 5 3" xfId="195"/>
    <cellStyle name="Обычный 6 2 5 3 2" xfId="367"/>
    <cellStyle name="Обычный 6 2 5 3 3" xfId="538"/>
    <cellStyle name="Обычный 6 2 5 4" xfId="196"/>
    <cellStyle name="Обычный 6 2 5 4 2" xfId="368"/>
    <cellStyle name="Обычный 6 2 5 4 3" xfId="539"/>
    <cellStyle name="Обычный 6 2 5 5" xfId="292"/>
    <cellStyle name="Обычный 6 2 5 6" xfId="463"/>
    <cellStyle name="Обычный 6 2 6" xfId="197"/>
    <cellStyle name="Обычный 6 2 6 2" xfId="198"/>
    <cellStyle name="Обычный 6 2 6 2 2" xfId="370"/>
    <cellStyle name="Обычный 6 2 6 2 3" xfId="541"/>
    <cellStyle name="Обычный 6 2 6 3" xfId="199"/>
    <cellStyle name="Обычный 6 2 6 3 2" xfId="371"/>
    <cellStyle name="Обычный 6 2 6 3 3" xfId="542"/>
    <cellStyle name="Обычный 6 2 6 4" xfId="369"/>
    <cellStyle name="Обычный 6 2 6 5" xfId="540"/>
    <cellStyle name="Обычный 6 2 7" xfId="200"/>
    <cellStyle name="Обычный 6 2 7 2" xfId="372"/>
    <cellStyle name="Обычный 6 2 7 3" xfId="543"/>
    <cellStyle name="Обычный 6 2 8" xfId="201"/>
    <cellStyle name="Обычный 6 2 8 2" xfId="373"/>
    <cellStyle name="Обычный 6 2 8 3" xfId="544"/>
    <cellStyle name="Обычный 6 2 9" xfId="202"/>
    <cellStyle name="Обычный 6 2 9 2" xfId="374"/>
    <cellStyle name="Обычный 6 2 9 3" xfId="545"/>
    <cellStyle name="Обычный 6 3" xfId="124"/>
    <cellStyle name="Обычный 6 3 2" xfId="203"/>
    <cellStyle name="Обычный 6 3 2 2" xfId="204"/>
    <cellStyle name="Обычный 6 3 2 2 2" xfId="376"/>
    <cellStyle name="Обычный 6 3 2 2 3" xfId="547"/>
    <cellStyle name="Обычный 6 3 2 3" xfId="205"/>
    <cellStyle name="Обычный 6 3 2 3 2" xfId="377"/>
    <cellStyle name="Обычный 6 3 2 3 3" xfId="548"/>
    <cellStyle name="Обычный 6 3 2 4" xfId="375"/>
    <cellStyle name="Обычный 6 3 2 5" xfId="546"/>
    <cellStyle name="Обычный 6 3 3" xfId="206"/>
    <cellStyle name="Обычный 6 3 3 2" xfId="378"/>
    <cellStyle name="Обычный 6 3 3 3" xfId="549"/>
    <cellStyle name="Обычный 6 3 4" xfId="207"/>
    <cellStyle name="Обычный 6 3 4 2" xfId="379"/>
    <cellStyle name="Обычный 6 3 4 3" xfId="550"/>
    <cellStyle name="Обычный 6 3 5" xfId="296"/>
    <cellStyle name="Обычный 6 3 6" xfId="467"/>
    <cellStyle name="Обычный 6 4" xfId="117"/>
    <cellStyle name="Обычный 6 4 2" xfId="208"/>
    <cellStyle name="Обычный 6 4 2 2" xfId="209"/>
    <cellStyle name="Обычный 6 4 2 2 2" xfId="381"/>
    <cellStyle name="Обычный 6 4 2 2 3" xfId="552"/>
    <cellStyle name="Обычный 6 4 2 3" xfId="210"/>
    <cellStyle name="Обычный 6 4 2 3 2" xfId="382"/>
    <cellStyle name="Обычный 6 4 2 3 3" xfId="553"/>
    <cellStyle name="Обычный 6 4 2 4" xfId="380"/>
    <cellStyle name="Обычный 6 4 2 5" xfId="551"/>
    <cellStyle name="Обычный 6 4 3" xfId="211"/>
    <cellStyle name="Обычный 6 4 3 2" xfId="383"/>
    <cellStyle name="Обычный 6 4 3 3" xfId="554"/>
    <cellStyle name="Обычный 6 4 4" xfId="212"/>
    <cellStyle name="Обычный 6 4 4 2" xfId="384"/>
    <cellStyle name="Обычный 6 4 4 3" xfId="555"/>
    <cellStyle name="Обычный 6 4 5" xfId="289"/>
    <cellStyle name="Обычный 6 4 6" xfId="460"/>
    <cellStyle name="Обычный 6 5" xfId="213"/>
    <cellStyle name="Обычный 6 5 2" xfId="214"/>
    <cellStyle name="Обычный 6 5 2 2" xfId="386"/>
    <cellStyle name="Обычный 6 5 2 3" xfId="557"/>
    <cellStyle name="Обычный 6 5 3" xfId="215"/>
    <cellStyle name="Обычный 6 5 3 2" xfId="387"/>
    <cellStyle name="Обычный 6 5 3 3" xfId="558"/>
    <cellStyle name="Обычный 6 5 4" xfId="385"/>
    <cellStyle name="Обычный 6 5 5" xfId="556"/>
    <cellStyle name="Обычный 6 6" xfId="216"/>
    <cellStyle name="Обычный 6 6 2" xfId="388"/>
    <cellStyle name="Обычный 6 6 3" xfId="559"/>
    <cellStyle name="Обычный 6 7" xfId="217"/>
    <cellStyle name="Обычный 6 7 2" xfId="389"/>
    <cellStyle name="Обычный 6 7 3" xfId="560"/>
    <cellStyle name="Обычный 6 8" xfId="218"/>
    <cellStyle name="Обычный 6 8 2" xfId="390"/>
    <cellStyle name="Обычный 6 8 3" xfId="561"/>
    <cellStyle name="Обычный 6 9" xfId="106"/>
    <cellStyle name="Обычный 7" xfId="54"/>
    <cellStyle name="Обычный 7 2" xfId="58"/>
    <cellStyle name="Обычный 7 2 10" xfId="45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3" xfId="563"/>
    <cellStyle name="Обычный 7 2 2 2 3" xfId="221"/>
    <cellStyle name="Обычный 7 2 2 2 3 2" xfId="393"/>
    <cellStyle name="Обычный 7 2 2 2 3 3" xfId="564"/>
    <cellStyle name="Обычный 7 2 2 2 4" xfId="391"/>
    <cellStyle name="Обычный 7 2 2 2 5" xfId="562"/>
    <cellStyle name="Обычный 7 2 2 3" xfId="222"/>
    <cellStyle name="Обычный 7 2 2 3 2" xfId="394"/>
    <cellStyle name="Обычный 7 2 2 3 3" xfId="565"/>
    <cellStyle name="Обычный 7 2 2 4" xfId="223"/>
    <cellStyle name="Обычный 7 2 2 4 2" xfId="395"/>
    <cellStyle name="Обычный 7 2 2 4 3" xfId="566"/>
    <cellStyle name="Обычный 7 2 2 5" xfId="301"/>
    <cellStyle name="Обычный 7 2 2 6" xfId="4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3" xfId="568"/>
    <cellStyle name="Обычный 7 2 3 2 3" xfId="226"/>
    <cellStyle name="Обычный 7 2 3 2 3 2" xfId="398"/>
    <cellStyle name="Обычный 7 2 3 2 3 3" xfId="569"/>
    <cellStyle name="Обычный 7 2 3 2 4" xfId="396"/>
    <cellStyle name="Обычный 7 2 3 2 5" xfId="567"/>
    <cellStyle name="Обычный 7 2 3 3" xfId="227"/>
    <cellStyle name="Обычный 7 2 3 3 2" xfId="399"/>
    <cellStyle name="Обычный 7 2 3 3 3" xfId="570"/>
    <cellStyle name="Обычный 7 2 3 4" xfId="228"/>
    <cellStyle name="Обычный 7 2 3 4 2" xfId="400"/>
    <cellStyle name="Обычный 7 2 3 4 3" xfId="571"/>
    <cellStyle name="Обычный 7 2 3 5" xfId="294"/>
    <cellStyle name="Обычный 7 2 3 6" xfId="465"/>
    <cellStyle name="Обычный 7 2 4" xfId="229"/>
    <cellStyle name="Обычный 7 2 4 2" xfId="230"/>
    <cellStyle name="Обычный 7 2 4 2 2" xfId="402"/>
    <cellStyle name="Обычный 7 2 4 2 3" xfId="573"/>
    <cellStyle name="Обычный 7 2 4 3" xfId="231"/>
    <cellStyle name="Обычный 7 2 4 3 2" xfId="403"/>
    <cellStyle name="Обычный 7 2 4 3 3" xfId="574"/>
    <cellStyle name="Обычный 7 2 4 4" xfId="401"/>
    <cellStyle name="Обычный 7 2 4 5" xfId="572"/>
    <cellStyle name="Обычный 7 2 5" xfId="232"/>
    <cellStyle name="Обычный 7 2 5 2" xfId="404"/>
    <cellStyle name="Обычный 7 2 5 3" xfId="575"/>
    <cellStyle name="Обычный 7 2 6" xfId="233"/>
    <cellStyle name="Обычный 7 2 6 2" xfId="405"/>
    <cellStyle name="Обычный 7 2 6 3" xfId="576"/>
    <cellStyle name="Обычный 7 2 7" xfId="234"/>
    <cellStyle name="Обычный 7 2 7 2" xfId="406"/>
    <cellStyle name="Обычный 7 2 7 3" xfId="577"/>
    <cellStyle name="Обычный 7 2 8" xfId="111"/>
    <cellStyle name="Обычный 7 2 9" xfId="284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3" xfId="579"/>
    <cellStyle name="Обычный 9 2 2 3" xfId="237"/>
    <cellStyle name="Обычный 9 2 2 3 2" xfId="409"/>
    <cellStyle name="Обычный 9 2 2 3 3" xfId="580"/>
    <cellStyle name="Обычный 9 2 2 4" xfId="238"/>
    <cellStyle name="Обычный 9 2 2 4 2" xfId="410"/>
    <cellStyle name="Обычный 9 2 2 4 3" xfId="581"/>
    <cellStyle name="Обычный 9 2 2 5" xfId="407"/>
    <cellStyle name="Обычный 9 2 2 6" xfId="578"/>
    <cellStyle name="Обычный 9 2 3" xfId="239"/>
    <cellStyle name="Обычный 9 2 3 2" xfId="411"/>
    <cellStyle name="Обычный 9 2 3 3" xfId="582"/>
    <cellStyle name="Обычный 9 2 4" xfId="240"/>
    <cellStyle name="Обычный 9 2 4 2" xfId="412"/>
    <cellStyle name="Обычный 9 2 4 3" xfId="583"/>
    <cellStyle name="Обычный 9 2 5" xfId="303"/>
    <cellStyle name="Обычный 9 2 6" xfId="474"/>
    <cellStyle name="Обычный 9 3" xfId="136"/>
    <cellStyle name="Обычный 9 3 2" xfId="241"/>
    <cellStyle name="Обычный 9 3 2 2" xfId="413"/>
    <cellStyle name="Обычный 9 3 2 3" xfId="584"/>
    <cellStyle name="Обычный 9 3 3" xfId="242"/>
    <cellStyle name="Обычный 9 3 3 2" xfId="414"/>
    <cellStyle name="Обычный 9 3 3 3" xfId="585"/>
    <cellStyle name="Обычный 9 3 4" xfId="243"/>
    <cellStyle name="Обычный 9 3 4 2" xfId="415"/>
    <cellStyle name="Обычный 9 3 4 3" xfId="586"/>
    <cellStyle name="Обычный 9 3 5" xfId="308"/>
    <cellStyle name="Обычный 9 3 6" xfId="479"/>
    <cellStyle name="Обычный 9 4" xfId="244"/>
    <cellStyle name="Обычный 9 4 2" xfId="416"/>
    <cellStyle name="Обычный 9 4 3" xfId="587"/>
    <cellStyle name="Обычный 9 5" xfId="245"/>
    <cellStyle name="Обычный 9 5 2" xfId="417"/>
    <cellStyle name="Обычный 9 5 3" xfId="588"/>
    <cellStyle name="Обычный 9 6" xfId="286"/>
    <cellStyle name="Обычный 9 7" xfId="4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4" xfId="590"/>
    <cellStyle name="Финансовый 2 2 2 3" xfId="248"/>
    <cellStyle name="Финансовый 2 2 2 3 2" xfId="420"/>
    <cellStyle name="Финансовый 2 2 2 3 3" xfId="591"/>
    <cellStyle name="Финансовый 2 2 2 4" xfId="418"/>
    <cellStyle name="Финансовый 2 2 2 5" xfId="589"/>
    <cellStyle name="Финансовый 2 2 3" xfId="249"/>
    <cellStyle name="Финансовый 2 2 3 2" xfId="421"/>
    <cellStyle name="Финансовый 2 2 3 3" xfId="592"/>
    <cellStyle name="Финансовый 2 2 4" xfId="250"/>
    <cellStyle name="Финансовый 2 2 4 2" xfId="422"/>
    <cellStyle name="Финансовый 2 2 4 3" xfId="593"/>
    <cellStyle name="Финансовый 2 2 5" xfId="297"/>
    <cellStyle name="Финансовый 2 2 6" xfId="4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3" xfId="595"/>
    <cellStyle name="Финансовый 2 3 2 3" xfId="253"/>
    <cellStyle name="Финансовый 2 3 2 3 2" xfId="425"/>
    <cellStyle name="Финансовый 2 3 2 3 3" xfId="596"/>
    <cellStyle name="Финансовый 2 3 2 4" xfId="423"/>
    <cellStyle name="Финансовый 2 3 2 5" xfId="594"/>
    <cellStyle name="Финансовый 2 3 3" xfId="254"/>
    <cellStyle name="Финансовый 2 3 3 2" xfId="426"/>
    <cellStyle name="Финансовый 2 3 3 3" xfId="597"/>
    <cellStyle name="Финансовый 2 3 4" xfId="255"/>
    <cellStyle name="Финансовый 2 3 4 2" xfId="427"/>
    <cellStyle name="Финансовый 2 3 4 3" xfId="598"/>
    <cellStyle name="Финансовый 2 3 5" xfId="290"/>
    <cellStyle name="Финансовый 2 3 6" xfId="461"/>
    <cellStyle name="Финансовый 2 4" xfId="256"/>
    <cellStyle name="Финансовый 2 4 2" xfId="257"/>
    <cellStyle name="Финансовый 2 4 2 2" xfId="429"/>
    <cellStyle name="Финансовый 2 4 2 3" xfId="600"/>
    <cellStyle name="Финансовый 2 4 3" xfId="258"/>
    <cellStyle name="Финансовый 2 4 3 2" xfId="430"/>
    <cellStyle name="Финансовый 2 4 3 3" xfId="601"/>
    <cellStyle name="Финансовый 2 4 4" xfId="428"/>
    <cellStyle name="Финансовый 2 4 5" xfId="599"/>
    <cellStyle name="Финансовый 2 5" xfId="259"/>
    <cellStyle name="Финансовый 2 5 2" xfId="431"/>
    <cellStyle name="Финансовый 2 5 3" xfId="602"/>
    <cellStyle name="Финансовый 2 6" xfId="260"/>
    <cellStyle name="Финансовый 2 6 2" xfId="432"/>
    <cellStyle name="Финансовый 2 6 3" xfId="603"/>
    <cellStyle name="Финансовый 2 7" xfId="261"/>
    <cellStyle name="Финансовый 2 7 2" xfId="433"/>
    <cellStyle name="Финансовый 2 7 3" xfId="604"/>
    <cellStyle name="Финансовый 2 8" xfId="107"/>
    <cellStyle name="Финансовый 2 9" xfId="280"/>
    <cellStyle name="Финансовый 3" xfId="51"/>
    <cellStyle name="Финансовый 3 10" xfId="452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3" xfId="606"/>
    <cellStyle name="Финансовый 3 2 2 3" xfId="264"/>
    <cellStyle name="Финансовый 3 2 2 3 2" xfId="436"/>
    <cellStyle name="Финансовый 3 2 2 3 3" xfId="607"/>
    <cellStyle name="Финансовый 3 2 2 4" xfId="434"/>
    <cellStyle name="Финансовый 3 2 2 5" xfId="605"/>
    <cellStyle name="Финансовый 3 2 3" xfId="265"/>
    <cellStyle name="Финансовый 3 2 3 2" xfId="437"/>
    <cellStyle name="Финансовый 3 2 3 3" xfId="608"/>
    <cellStyle name="Финансовый 3 2 4" xfId="266"/>
    <cellStyle name="Финансовый 3 2 4 2" xfId="438"/>
    <cellStyle name="Финансовый 3 2 4 3" xfId="609"/>
    <cellStyle name="Финансовый 3 2 5" xfId="298"/>
    <cellStyle name="Финансовый 3 2 6" xfId="4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3" xfId="611"/>
    <cellStyle name="Финансовый 3 3 2 3" xfId="269"/>
    <cellStyle name="Финансовый 3 3 2 3 2" xfId="441"/>
    <cellStyle name="Финансовый 3 3 2 3 3" xfId="612"/>
    <cellStyle name="Финансовый 3 3 2 4" xfId="439"/>
    <cellStyle name="Финансовый 3 3 2 5" xfId="610"/>
    <cellStyle name="Финансовый 3 3 3" xfId="270"/>
    <cellStyle name="Финансовый 3 3 3 2" xfId="442"/>
    <cellStyle name="Финансовый 3 3 3 3" xfId="613"/>
    <cellStyle name="Финансовый 3 3 4" xfId="271"/>
    <cellStyle name="Финансовый 3 3 4 2" xfId="443"/>
    <cellStyle name="Финансовый 3 3 4 3" xfId="614"/>
    <cellStyle name="Финансовый 3 3 5" xfId="291"/>
    <cellStyle name="Финансовый 3 3 6" xfId="462"/>
    <cellStyle name="Финансовый 3 4" xfId="272"/>
    <cellStyle name="Финансовый 3 4 2" xfId="273"/>
    <cellStyle name="Финансовый 3 4 2 2" xfId="445"/>
    <cellStyle name="Финансовый 3 4 2 3" xfId="616"/>
    <cellStyle name="Финансовый 3 4 3" xfId="274"/>
    <cellStyle name="Финансовый 3 4 3 2" xfId="446"/>
    <cellStyle name="Финансовый 3 4 3 3" xfId="617"/>
    <cellStyle name="Финансовый 3 4 4" xfId="444"/>
    <cellStyle name="Финансовый 3 4 5" xfId="615"/>
    <cellStyle name="Финансовый 3 5" xfId="275"/>
    <cellStyle name="Финансовый 3 5 2" xfId="447"/>
    <cellStyle name="Финансовый 3 5 3" xfId="618"/>
    <cellStyle name="Финансовый 3 6" xfId="276"/>
    <cellStyle name="Финансовый 3 6 2" xfId="448"/>
    <cellStyle name="Финансовый 3 6 3" xfId="619"/>
    <cellStyle name="Финансовый 3 7" xfId="277"/>
    <cellStyle name="Финансовый 3 7 2" xfId="449"/>
    <cellStyle name="Финансовый 3 7 3" xfId="620"/>
    <cellStyle name="Финансовый 3 8" xfId="108"/>
    <cellStyle name="Финансовый 3 9" xfId="281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2"/>
  <sheetViews>
    <sheetView tabSelected="1" zoomScaleNormal="100" zoomScaleSheetLayoutView="80" workbookViewId="0">
      <selection activeCell="Q24" sqref="Q24"/>
    </sheetView>
  </sheetViews>
  <sheetFormatPr defaultRowHeight="15.75" x14ac:dyDescent="0.25"/>
  <cols>
    <col min="1" max="1" width="9.75" style="60" customWidth="1"/>
    <col min="2" max="2" width="58.75" style="36" customWidth="1"/>
    <col min="3" max="6" width="14.125" style="36" customWidth="1"/>
    <col min="7" max="7" width="9.625" style="36" customWidth="1"/>
    <col min="8" max="8" width="12.5" style="36" customWidth="1"/>
    <col min="9" max="9" width="9.625" style="36" customWidth="1"/>
    <col min="10" max="10" width="13.5" style="36" customWidth="1"/>
    <col min="11" max="16" width="9.625" style="36" customWidth="1"/>
    <col min="17" max="17" width="15.75" style="36" customWidth="1"/>
    <col min="18" max="18" width="12.5" style="36" customWidth="1"/>
    <col min="19" max="19" width="10.375" style="36" customWidth="1"/>
    <col min="20" max="20" width="37.75" style="36" customWidth="1"/>
    <col min="21" max="22" width="10.625" style="2" customWidth="1"/>
    <col min="23" max="23" width="12.125" style="2" customWidth="1"/>
    <col min="24" max="24" width="10.625" style="2" customWidth="1"/>
    <col min="25" max="25" width="22.75" style="2" customWidth="1"/>
    <col min="26" max="63" width="10.625" style="2" customWidth="1"/>
    <col min="64" max="64" width="12.125" style="2" customWidth="1"/>
    <col min="65" max="65" width="11.5" style="2" customWidth="1"/>
    <col min="66" max="66" width="14.125" style="2" customWidth="1"/>
    <col min="67" max="67" width="15.125" style="2" customWidth="1"/>
    <col min="68" max="68" width="13" style="2" customWidth="1"/>
    <col min="69" max="69" width="11.75" style="2" customWidth="1"/>
    <col min="70" max="70" width="17.5" style="2" customWidth="1"/>
    <col min="71" max="16384" width="9" style="2"/>
  </cols>
  <sheetData>
    <row r="1" spans="1:23" x14ac:dyDescent="0.25">
      <c r="T1" s="61" t="s">
        <v>42</v>
      </c>
      <c r="V1" s="1"/>
    </row>
    <row r="2" spans="1:23" x14ac:dyDescent="0.25">
      <c r="T2" s="62" t="s">
        <v>0</v>
      </c>
      <c r="V2" s="1"/>
    </row>
    <row r="3" spans="1:23" x14ac:dyDescent="0.25">
      <c r="T3" s="62" t="s">
        <v>44</v>
      </c>
      <c r="V3" s="1"/>
    </row>
    <row r="4" spans="1:23" s="3" customFormat="1" ht="18.75" x14ac:dyDescent="0.3">
      <c r="A4" s="63" t="s">
        <v>43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9"/>
      <c r="V4" s="9"/>
    </row>
    <row r="5" spans="1:23" s="3" customFormat="1" ht="18.75" customHeight="1" x14ac:dyDescent="0.3">
      <c r="A5" s="64" t="s">
        <v>329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7"/>
      <c r="V5" s="7"/>
      <c r="W5" s="7"/>
    </row>
    <row r="6" spans="1:23" s="3" customFormat="1" ht="18.75" x14ac:dyDescent="0.3">
      <c r="A6" s="6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8"/>
      <c r="V6" s="8"/>
    </row>
    <row r="7" spans="1:23" s="3" customFormat="1" ht="18.75" customHeight="1" x14ac:dyDescent="0.3">
      <c r="A7" s="64" t="s">
        <v>330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7"/>
      <c r="V7" s="7"/>
    </row>
    <row r="8" spans="1:23" x14ac:dyDescent="0.25">
      <c r="A8" s="66" t="s">
        <v>9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4"/>
      <c r="V8" s="4"/>
    </row>
    <row r="9" spans="1:23" x14ac:dyDescent="0.25">
      <c r="A9" s="67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6"/>
      <c r="V9" s="6"/>
    </row>
    <row r="10" spans="1:23" ht="18.75" x14ac:dyDescent="0.3">
      <c r="A10" s="68" t="s">
        <v>49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10"/>
      <c r="V10" s="10"/>
    </row>
    <row r="11" spans="1:23" ht="18.75" x14ac:dyDescent="0.3">
      <c r="J11" s="47"/>
      <c r="V11" s="5"/>
    </row>
    <row r="12" spans="1:23" ht="18.75" x14ac:dyDescent="0.3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9"/>
      <c r="V12" s="9"/>
    </row>
    <row r="13" spans="1:23" ht="84.75" customHeight="1" x14ac:dyDescent="0.25">
      <c r="A13" s="70" t="s">
        <v>8</v>
      </c>
      <c r="B13" s="71" t="s">
        <v>6</v>
      </c>
      <c r="C13" s="71" t="s">
        <v>1</v>
      </c>
      <c r="D13" s="54" t="s">
        <v>45</v>
      </c>
      <c r="E13" s="54" t="s">
        <v>331</v>
      </c>
      <c r="F13" s="54" t="s">
        <v>333</v>
      </c>
      <c r="G13" s="57" t="s">
        <v>332</v>
      </c>
      <c r="H13" s="59"/>
      <c r="I13" s="59"/>
      <c r="J13" s="59"/>
      <c r="K13" s="59"/>
      <c r="L13" s="59"/>
      <c r="M13" s="59"/>
      <c r="N13" s="59"/>
      <c r="O13" s="59"/>
      <c r="P13" s="58"/>
      <c r="Q13" s="54" t="s">
        <v>46</v>
      </c>
      <c r="R13" s="71" t="s">
        <v>41</v>
      </c>
      <c r="S13" s="71"/>
      <c r="T13" s="71" t="s">
        <v>2</v>
      </c>
      <c r="U13" s="3"/>
      <c r="V13" s="3"/>
    </row>
    <row r="14" spans="1:23" ht="69" customHeight="1" x14ac:dyDescent="0.25">
      <c r="A14" s="70"/>
      <c r="B14" s="71"/>
      <c r="C14" s="71"/>
      <c r="D14" s="55"/>
      <c r="E14" s="55"/>
      <c r="F14" s="55"/>
      <c r="G14" s="57" t="s">
        <v>7</v>
      </c>
      <c r="H14" s="58"/>
      <c r="I14" s="57" t="s">
        <v>10</v>
      </c>
      <c r="J14" s="58"/>
      <c r="K14" s="57" t="s">
        <v>11</v>
      </c>
      <c r="L14" s="58"/>
      <c r="M14" s="57" t="s">
        <v>12</v>
      </c>
      <c r="N14" s="58"/>
      <c r="O14" s="57" t="s">
        <v>13</v>
      </c>
      <c r="P14" s="58"/>
      <c r="Q14" s="55"/>
      <c r="R14" s="71" t="s">
        <v>47</v>
      </c>
      <c r="S14" s="71" t="s">
        <v>3</v>
      </c>
      <c r="T14" s="71"/>
    </row>
    <row r="15" spans="1:23" ht="32.25" customHeight="1" x14ac:dyDescent="0.25">
      <c r="A15" s="70"/>
      <c r="B15" s="71"/>
      <c r="C15" s="71"/>
      <c r="D15" s="56"/>
      <c r="E15" s="56"/>
      <c r="F15" s="56"/>
      <c r="G15" s="44" t="s">
        <v>4</v>
      </c>
      <c r="H15" s="44" t="s">
        <v>5</v>
      </c>
      <c r="I15" s="44" t="s">
        <v>4</v>
      </c>
      <c r="J15" s="44" t="s">
        <v>5</v>
      </c>
      <c r="K15" s="44" t="s">
        <v>4</v>
      </c>
      <c r="L15" s="44" t="s">
        <v>5</v>
      </c>
      <c r="M15" s="44" t="s">
        <v>4</v>
      </c>
      <c r="N15" s="44" t="s">
        <v>5</v>
      </c>
      <c r="O15" s="44" t="s">
        <v>4</v>
      </c>
      <c r="P15" s="44" t="s">
        <v>5</v>
      </c>
      <c r="Q15" s="56"/>
      <c r="R15" s="71"/>
      <c r="S15" s="71"/>
      <c r="T15" s="71"/>
    </row>
    <row r="16" spans="1:23" x14ac:dyDescent="0.25">
      <c r="A16" s="72">
        <v>1</v>
      </c>
      <c r="B16" s="44">
        <f>A16+1</f>
        <v>2</v>
      </c>
      <c r="C16" s="44">
        <f t="shared" ref="C16:T16" si="0">B16+1</f>
        <v>3</v>
      </c>
      <c r="D16" s="44">
        <f t="shared" si="0"/>
        <v>4</v>
      </c>
      <c r="E16" s="44">
        <f t="shared" si="0"/>
        <v>5</v>
      </c>
      <c r="F16" s="44">
        <f t="shared" si="0"/>
        <v>6</v>
      </c>
      <c r="G16" s="44">
        <f>F16+1</f>
        <v>7</v>
      </c>
      <c r="H16" s="44">
        <f t="shared" si="0"/>
        <v>8</v>
      </c>
      <c r="I16" s="44">
        <f t="shared" si="0"/>
        <v>9</v>
      </c>
      <c r="J16" s="44">
        <f t="shared" si="0"/>
        <v>10</v>
      </c>
      <c r="K16" s="44">
        <f>J16+1</f>
        <v>11</v>
      </c>
      <c r="L16" s="44">
        <f t="shared" si="0"/>
        <v>12</v>
      </c>
      <c r="M16" s="44">
        <f t="shared" si="0"/>
        <v>13</v>
      </c>
      <c r="N16" s="44">
        <f t="shared" si="0"/>
        <v>14</v>
      </c>
      <c r="O16" s="44">
        <f>N16+1</f>
        <v>15</v>
      </c>
      <c r="P16" s="44">
        <f t="shared" si="0"/>
        <v>16</v>
      </c>
      <c r="Q16" s="44">
        <f t="shared" si="0"/>
        <v>17</v>
      </c>
      <c r="R16" s="44">
        <f t="shared" si="0"/>
        <v>18</v>
      </c>
      <c r="S16" s="44">
        <f t="shared" si="0"/>
        <v>19</v>
      </c>
      <c r="T16" s="44">
        <f t="shared" si="0"/>
        <v>20</v>
      </c>
    </row>
    <row r="17" spans="1:20" x14ac:dyDescent="0.25">
      <c r="A17" s="11" t="s">
        <v>50</v>
      </c>
      <c r="B17" s="12" t="s">
        <v>14</v>
      </c>
      <c r="C17" s="13" t="s">
        <v>51</v>
      </c>
      <c r="D17" s="40">
        <f>G17</f>
        <v>357.37922237134421</v>
      </c>
      <c r="E17" s="40">
        <v>0</v>
      </c>
      <c r="F17" s="40">
        <f>D17-E17</f>
        <v>357.37922237134421</v>
      </c>
      <c r="G17" s="40">
        <f t="shared" ref="G17:G31" si="1">I17+K17+M17+O17</f>
        <v>357.37922237134421</v>
      </c>
      <c r="H17" s="40">
        <f>J17</f>
        <v>43.817229384000008</v>
      </c>
      <c r="I17" s="40">
        <v>18.733407767776271</v>
      </c>
      <c r="J17" s="40">
        <v>43.817229384000008</v>
      </c>
      <c r="K17" s="40">
        <v>152.40319615218593</v>
      </c>
      <c r="L17" s="41" t="s">
        <v>48</v>
      </c>
      <c r="M17" s="40">
        <v>110.31511682695201</v>
      </c>
      <c r="N17" s="41" t="s">
        <v>48</v>
      </c>
      <c r="O17" s="40">
        <v>75.927501624429993</v>
      </c>
      <c r="P17" s="41" t="s">
        <v>48</v>
      </c>
      <c r="Q17" s="40">
        <f>F17-H17</f>
        <v>313.56199298734418</v>
      </c>
      <c r="R17" s="40">
        <f>J17-I17</f>
        <v>25.083821616223737</v>
      </c>
      <c r="S17" s="73">
        <f>J17/I17*100-100</f>
        <v>133.89887161571826</v>
      </c>
      <c r="T17" s="41" t="s">
        <v>48</v>
      </c>
    </row>
    <row r="18" spans="1:20" x14ac:dyDescent="0.25">
      <c r="A18" s="11" t="s">
        <v>52</v>
      </c>
      <c r="B18" s="12" t="s">
        <v>53</v>
      </c>
      <c r="C18" s="13" t="s">
        <v>51</v>
      </c>
      <c r="D18" s="40">
        <f t="shared" ref="D18:D80" si="2">G18</f>
        <v>117.61570819332815</v>
      </c>
      <c r="E18" s="40">
        <v>0</v>
      </c>
      <c r="F18" s="40">
        <f t="shared" ref="F18:F80" si="3">D18-E18</f>
        <v>117.61570819332815</v>
      </c>
      <c r="G18" s="40">
        <f t="shared" si="1"/>
        <v>117.61570819332815</v>
      </c>
      <c r="H18" s="40">
        <f t="shared" ref="H18:H80" si="4">J18</f>
        <v>11.412661476</v>
      </c>
      <c r="I18" s="40">
        <v>8.1927327372000001</v>
      </c>
      <c r="J18" s="40">
        <v>11.412661476</v>
      </c>
      <c r="K18" s="40">
        <v>32.420619958152002</v>
      </c>
      <c r="L18" s="41" t="s">
        <v>48</v>
      </c>
      <c r="M18" s="40">
        <v>32.420619958152002</v>
      </c>
      <c r="N18" s="41" t="s">
        <v>48</v>
      </c>
      <c r="O18" s="40">
        <v>44.581735539824145</v>
      </c>
      <c r="P18" s="41" t="s">
        <v>48</v>
      </c>
      <c r="Q18" s="40">
        <f t="shared" ref="Q18:Q80" si="5">F18-H18</f>
        <v>106.20304671732815</v>
      </c>
      <c r="R18" s="40">
        <f t="shared" ref="R18:R80" si="6">J18-I18</f>
        <v>3.2199287388000002</v>
      </c>
      <c r="S18" s="73">
        <f t="shared" ref="S18:S65" si="7">J18/I18*100-100</f>
        <v>39.302255329037649</v>
      </c>
      <c r="T18" s="41" t="s">
        <v>48</v>
      </c>
    </row>
    <row r="19" spans="1:20" ht="28.5" x14ac:dyDescent="0.25">
      <c r="A19" s="11" t="s">
        <v>54</v>
      </c>
      <c r="B19" s="12" t="s">
        <v>55</v>
      </c>
      <c r="C19" s="13" t="s">
        <v>51</v>
      </c>
      <c r="D19" s="40">
        <f t="shared" si="2"/>
        <v>173.60681453056273</v>
      </c>
      <c r="E19" s="40">
        <v>0</v>
      </c>
      <c r="F19" s="40">
        <f t="shared" si="3"/>
        <v>173.60681453056273</v>
      </c>
      <c r="G19" s="40">
        <f t="shared" si="1"/>
        <v>173.60681453056273</v>
      </c>
      <c r="H19" s="40">
        <f t="shared" si="4"/>
        <v>21.739899204000004</v>
      </c>
      <c r="I19" s="40">
        <v>8.425155793627118</v>
      </c>
      <c r="J19" s="40">
        <v>21.739899204000004</v>
      </c>
      <c r="K19" s="40">
        <v>91.259208350644073</v>
      </c>
      <c r="L19" s="41" t="s">
        <v>48</v>
      </c>
      <c r="M19" s="40">
        <v>46.703335721410184</v>
      </c>
      <c r="N19" s="41" t="s">
        <v>48</v>
      </c>
      <c r="O19" s="40">
        <v>27.219114664881356</v>
      </c>
      <c r="P19" s="41" t="s">
        <v>48</v>
      </c>
      <c r="Q19" s="40">
        <f t="shared" si="5"/>
        <v>151.86691532656272</v>
      </c>
      <c r="R19" s="40">
        <f t="shared" si="6"/>
        <v>13.314743410372886</v>
      </c>
      <c r="S19" s="73">
        <f t="shared" si="7"/>
        <v>158.03557508627091</v>
      </c>
      <c r="T19" s="41" t="s">
        <v>48</v>
      </c>
    </row>
    <row r="20" spans="1:20" ht="42.75" x14ac:dyDescent="0.25">
      <c r="A20" s="11" t="s">
        <v>56</v>
      </c>
      <c r="B20" s="12" t="s">
        <v>57</v>
      </c>
      <c r="C20" s="13" t="s">
        <v>51</v>
      </c>
      <c r="D20" s="40">
        <f t="shared" si="2"/>
        <v>0</v>
      </c>
      <c r="E20" s="40">
        <v>0</v>
      </c>
      <c r="F20" s="40">
        <f t="shared" si="3"/>
        <v>0</v>
      </c>
      <c r="G20" s="40">
        <f t="shared" si="1"/>
        <v>0</v>
      </c>
      <c r="H20" s="40">
        <f t="shared" si="4"/>
        <v>0</v>
      </c>
      <c r="I20" s="40">
        <v>0</v>
      </c>
      <c r="J20" s="40">
        <v>0</v>
      </c>
      <c r="K20" s="40">
        <v>0</v>
      </c>
      <c r="L20" s="41" t="s">
        <v>48</v>
      </c>
      <c r="M20" s="40">
        <v>0</v>
      </c>
      <c r="N20" s="41" t="s">
        <v>48</v>
      </c>
      <c r="O20" s="40">
        <v>0</v>
      </c>
      <c r="P20" s="41" t="s">
        <v>48</v>
      </c>
      <c r="Q20" s="40">
        <f t="shared" si="5"/>
        <v>0</v>
      </c>
      <c r="R20" s="40">
        <f t="shared" si="6"/>
        <v>0</v>
      </c>
      <c r="S20" s="73">
        <v>0</v>
      </c>
      <c r="T20" s="41" t="s">
        <v>48</v>
      </c>
    </row>
    <row r="21" spans="1:20" ht="28.5" x14ac:dyDescent="0.25">
      <c r="A21" s="11" t="s">
        <v>58</v>
      </c>
      <c r="B21" s="12" t="s">
        <v>59</v>
      </c>
      <c r="C21" s="13" t="s">
        <v>51</v>
      </c>
      <c r="D21" s="40">
        <f t="shared" si="2"/>
        <v>34.15907164745331</v>
      </c>
      <c r="E21" s="40">
        <v>0</v>
      </c>
      <c r="F21" s="40">
        <f t="shared" si="3"/>
        <v>34.15907164745331</v>
      </c>
      <c r="G21" s="40">
        <f t="shared" si="1"/>
        <v>34.15907164745331</v>
      </c>
      <c r="H21" s="40">
        <f t="shared" si="4"/>
        <v>0.93761821199999995</v>
      </c>
      <c r="I21" s="40">
        <v>2.1155192369491527</v>
      </c>
      <c r="J21" s="40">
        <v>0.93761821199999995</v>
      </c>
      <c r="K21" s="40">
        <v>5.215739843389831</v>
      </c>
      <c r="L21" s="41" t="s">
        <v>48</v>
      </c>
      <c r="M21" s="40">
        <v>22.701161147389833</v>
      </c>
      <c r="N21" s="41" t="s">
        <v>48</v>
      </c>
      <c r="O21" s="40">
        <v>4.1266514197244906</v>
      </c>
      <c r="P21" s="41" t="s">
        <v>48</v>
      </c>
      <c r="Q21" s="40">
        <f t="shared" si="5"/>
        <v>33.221453435453313</v>
      </c>
      <c r="R21" s="40">
        <f t="shared" si="6"/>
        <v>-1.1779010249491528</v>
      </c>
      <c r="S21" s="73">
        <f t="shared" si="7"/>
        <v>-55.679050531718893</v>
      </c>
      <c r="T21" s="41" t="s">
        <v>48</v>
      </c>
    </row>
    <row r="22" spans="1:20" ht="28.5" x14ac:dyDescent="0.25">
      <c r="A22" s="11" t="s">
        <v>60</v>
      </c>
      <c r="B22" s="12" t="s">
        <v>61</v>
      </c>
      <c r="C22" s="13" t="s">
        <v>51</v>
      </c>
      <c r="D22" s="40">
        <f t="shared" si="2"/>
        <v>0</v>
      </c>
      <c r="E22" s="40">
        <v>0</v>
      </c>
      <c r="F22" s="40">
        <f t="shared" si="3"/>
        <v>0</v>
      </c>
      <c r="G22" s="40">
        <f t="shared" si="1"/>
        <v>0</v>
      </c>
      <c r="H22" s="40">
        <f t="shared" si="4"/>
        <v>0</v>
      </c>
      <c r="I22" s="40">
        <v>0</v>
      </c>
      <c r="J22" s="40">
        <v>0</v>
      </c>
      <c r="K22" s="40">
        <v>0</v>
      </c>
      <c r="L22" s="41" t="s">
        <v>48</v>
      </c>
      <c r="M22" s="40">
        <v>0</v>
      </c>
      <c r="N22" s="41" t="s">
        <v>48</v>
      </c>
      <c r="O22" s="40">
        <v>0</v>
      </c>
      <c r="P22" s="41" t="s">
        <v>48</v>
      </c>
      <c r="Q22" s="40">
        <f t="shared" si="5"/>
        <v>0</v>
      </c>
      <c r="R22" s="40">
        <f t="shared" si="6"/>
        <v>0</v>
      </c>
      <c r="S22" s="73">
        <v>0</v>
      </c>
      <c r="T22" s="41" t="s">
        <v>48</v>
      </c>
    </row>
    <row r="23" spans="1:20" x14ac:dyDescent="0.25">
      <c r="A23" s="11" t="s">
        <v>62</v>
      </c>
      <c r="B23" s="12" t="s">
        <v>63</v>
      </c>
      <c r="C23" s="13" t="s">
        <v>51</v>
      </c>
      <c r="D23" s="40">
        <f t="shared" si="2"/>
        <v>31.997627999999999</v>
      </c>
      <c r="E23" s="40">
        <v>0</v>
      </c>
      <c r="F23" s="40">
        <f t="shared" si="3"/>
        <v>31.997627999999999</v>
      </c>
      <c r="G23" s="40">
        <f t="shared" si="1"/>
        <v>31.997627999999999</v>
      </c>
      <c r="H23" s="40">
        <f t="shared" si="4"/>
        <v>9.727050492</v>
      </c>
      <c r="I23" s="40">
        <v>0</v>
      </c>
      <c r="J23" s="40">
        <v>9.727050492</v>
      </c>
      <c r="K23" s="40">
        <v>23.507628</v>
      </c>
      <c r="L23" s="41" t="s">
        <v>48</v>
      </c>
      <c r="M23" s="40">
        <v>8.49</v>
      </c>
      <c r="N23" s="41" t="s">
        <v>48</v>
      </c>
      <c r="O23" s="40">
        <v>0</v>
      </c>
      <c r="P23" s="41" t="s">
        <v>48</v>
      </c>
      <c r="Q23" s="40">
        <f t="shared" si="5"/>
        <v>22.270577507999999</v>
      </c>
      <c r="R23" s="40">
        <f t="shared" si="6"/>
        <v>9.727050492</v>
      </c>
      <c r="S23" s="73">
        <v>100</v>
      </c>
      <c r="T23" s="41" t="s">
        <v>48</v>
      </c>
    </row>
    <row r="24" spans="1:20" x14ac:dyDescent="0.25">
      <c r="A24" s="11" t="s">
        <v>64</v>
      </c>
      <c r="B24" s="12" t="s">
        <v>65</v>
      </c>
      <c r="C24" s="13" t="s">
        <v>51</v>
      </c>
      <c r="D24" s="40">
        <f t="shared" si="2"/>
        <v>0</v>
      </c>
      <c r="E24" s="40">
        <v>0</v>
      </c>
      <c r="F24" s="40">
        <f t="shared" si="3"/>
        <v>0</v>
      </c>
      <c r="G24" s="40">
        <f t="shared" si="1"/>
        <v>0</v>
      </c>
      <c r="H24" s="40">
        <f t="shared" si="4"/>
        <v>0</v>
      </c>
      <c r="I24" s="37">
        <v>0</v>
      </c>
      <c r="J24" s="40">
        <v>0</v>
      </c>
      <c r="K24" s="37">
        <v>0</v>
      </c>
      <c r="L24" s="41" t="s">
        <v>48</v>
      </c>
      <c r="M24" s="37">
        <v>0</v>
      </c>
      <c r="N24" s="41" t="s">
        <v>48</v>
      </c>
      <c r="O24" s="37">
        <v>0</v>
      </c>
      <c r="P24" s="41" t="s">
        <v>48</v>
      </c>
      <c r="Q24" s="40">
        <f t="shared" si="5"/>
        <v>0</v>
      </c>
      <c r="R24" s="40">
        <f t="shared" si="6"/>
        <v>0</v>
      </c>
      <c r="S24" s="73">
        <v>0</v>
      </c>
      <c r="T24" s="41" t="s">
        <v>48</v>
      </c>
    </row>
    <row r="25" spans="1:20" x14ac:dyDescent="0.25">
      <c r="A25" s="11" t="s">
        <v>15</v>
      </c>
      <c r="B25" s="14" t="s">
        <v>66</v>
      </c>
      <c r="C25" s="15" t="s">
        <v>51</v>
      </c>
      <c r="D25" s="40">
        <f t="shared" si="2"/>
        <v>117.61570819332815</v>
      </c>
      <c r="E25" s="40">
        <v>0</v>
      </c>
      <c r="F25" s="40">
        <f t="shared" si="3"/>
        <v>117.61570819332815</v>
      </c>
      <c r="G25" s="40">
        <f t="shared" si="1"/>
        <v>117.61570819332815</v>
      </c>
      <c r="H25" s="40">
        <f t="shared" si="4"/>
        <v>11.412661476</v>
      </c>
      <c r="I25" s="40">
        <v>8.1927327372000001</v>
      </c>
      <c r="J25" s="40">
        <v>11.412661476</v>
      </c>
      <c r="K25" s="40">
        <v>32.420619958152002</v>
      </c>
      <c r="L25" s="41" t="s">
        <v>48</v>
      </c>
      <c r="M25" s="40">
        <v>32.420619958152002</v>
      </c>
      <c r="N25" s="41" t="s">
        <v>48</v>
      </c>
      <c r="O25" s="40">
        <v>44.581735539824145</v>
      </c>
      <c r="P25" s="41" t="s">
        <v>48</v>
      </c>
      <c r="Q25" s="40">
        <f t="shared" si="5"/>
        <v>106.20304671732815</v>
      </c>
      <c r="R25" s="40">
        <f t="shared" si="6"/>
        <v>3.2199287388000002</v>
      </c>
      <c r="S25" s="73">
        <f t="shared" si="7"/>
        <v>39.302255329037649</v>
      </c>
      <c r="T25" s="41" t="s">
        <v>48</v>
      </c>
    </row>
    <row r="26" spans="1:20" ht="28.5" x14ac:dyDescent="0.25">
      <c r="A26" s="11" t="s">
        <v>16</v>
      </c>
      <c r="B26" s="14" t="s">
        <v>67</v>
      </c>
      <c r="C26" s="15" t="s">
        <v>51</v>
      </c>
      <c r="D26" s="40">
        <f t="shared" si="2"/>
        <v>110.74178237134416</v>
      </c>
      <c r="E26" s="40">
        <v>0</v>
      </c>
      <c r="F26" s="40">
        <f t="shared" si="3"/>
        <v>110.74178237134416</v>
      </c>
      <c r="G26" s="40">
        <f t="shared" si="1"/>
        <v>110.74178237134416</v>
      </c>
      <c r="H26" s="40">
        <f t="shared" si="4"/>
        <v>10.079964540000001</v>
      </c>
      <c r="I26" s="40">
        <v>8.0417722596000001</v>
      </c>
      <c r="J26" s="40">
        <v>10.079964540000001</v>
      </c>
      <c r="K26" s="40">
        <v>32.420619958152002</v>
      </c>
      <c r="L26" s="41" t="s">
        <v>48</v>
      </c>
      <c r="M26" s="40">
        <v>32.420619958152002</v>
      </c>
      <c r="N26" s="41" t="s">
        <v>48</v>
      </c>
      <c r="O26" s="40">
        <v>37.858770195440144</v>
      </c>
      <c r="P26" s="41" t="s">
        <v>48</v>
      </c>
      <c r="Q26" s="40">
        <f t="shared" si="5"/>
        <v>100.66181783134415</v>
      </c>
      <c r="R26" s="40">
        <f t="shared" si="6"/>
        <v>2.0381922804000006</v>
      </c>
      <c r="S26" s="73">
        <f t="shared" si="7"/>
        <v>25.345063433832934</v>
      </c>
      <c r="T26" s="41" t="s">
        <v>48</v>
      </c>
    </row>
    <row r="27" spans="1:20" ht="42.75" x14ac:dyDescent="0.25">
      <c r="A27" s="11" t="s">
        <v>17</v>
      </c>
      <c r="B27" s="14" t="s">
        <v>68</v>
      </c>
      <c r="C27" s="15" t="s">
        <v>51</v>
      </c>
      <c r="D27" s="40">
        <f t="shared" si="2"/>
        <v>110.74178237134412</v>
      </c>
      <c r="E27" s="40">
        <v>0</v>
      </c>
      <c r="F27" s="40">
        <f t="shared" si="3"/>
        <v>110.74178237134412</v>
      </c>
      <c r="G27" s="40">
        <f t="shared" si="1"/>
        <v>110.74178237134412</v>
      </c>
      <c r="H27" s="40">
        <f t="shared" si="4"/>
        <v>2.4993948000000001</v>
      </c>
      <c r="I27" s="40">
        <f>I28+I29+I30+I31+I32</f>
        <v>8.0417722596000001</v>
      </c>
      <c r="J27" s="40">
        <v>2.4993948000000001</v>
      </c>
      <c r="K27" s="40">
        <f>K28+K29+K30+K31+K32</f>
        <v>32.420619958151995</v>
      </c>
      <c r="L27" s="41" t="s">
        <v>48</v>
      </c>
      <c r="M27" s="40">
        <f>M28+M29+M30+M31+M32</f>
        <v>32.420619958151995</v>
      </c>
      <c r="N27" s="41" t="s">
        <v>48</v>
      </c>
      <c r="O27" s="40">
        <f>O28+O29+O30+O31+O32</f>
        <v>37.85877019544013</v>
      </c>
      <c r="P27" s="41" t="s">
        <v>48</v>
      </c>
      <c r="Q27" s="40">
        <f t="shared" si="5"/>
        <v>108.24238757134411</v>
      </c>
      <c r="R27" s="40">
        <f t="shared" si="6"/>
        <v>-5.5423774595999999</v>
      </c>
      <c r="S27" s="73">
        <f t="shared" si="7"/>
        <v>-68.91985100652029</v>
      </c>
      <c r="T27" s="41" t="s">
        <v>48</v>
      </c>
    </row>
    <row r="28" spans="1:20" ht="30" x14ac:dyDescent="0.25">
      <c r="A28" s="19" t="s">
        <v>17</v>
      </c>
      <c r="B28" s="35" t="s">
        <v>473</v>
      </c>
      <c r="C28" s="32" t="s">
        <v>444</v>
      </c>
      <c r="D28" s="39">
        <f t="shared" si="2"/>
        <v>36.392414306687996</v>
      </c>
      <c r="E28" s="39">
        <v>0</v>
      </c>
      <c r="F28" s="39">
        <f t="shared" si="3"/>
        <v>36.392414306687996</v>
      </c>
      <c r="G28" s="39">
        <f t="shared" si="1"/>
        <v>36.392414306687996</v>
      </c>
      <c r="H28" s="39">
        <f t="shared" si="4"/>
        <v>2.1897477239999996</v>
      </c>
      <c r="I28" s="39">
        <f>1.579493886*1.2</f>
        <v>1.8953926632</v>
      </c>
      <c r="J28" s="39">
        <v>2.1897477239999996</v>
      </c>
      <c r="K28" s="39">
        <f>9.58250601208*1.2</f>
        <v>11.499007214495998</v>
      </c>
      <c r="L28" s="38" t="s">
        <v>48</v>
      </c>
      <c r="M28" s="39">
        <f>9.58250601208*1.2</f>
        <v>11.499007214495998</v>
      </c>
      <c r="N28" s="38" t="s">
        <v>48</v>
      </c>
      <c r="O28" s="39">
        <f>9.58250601208*1.2</f>
        <v>11.499007214495998</v>
      </c>
      <c r="P28" s="38" t="s">
        <v>48</v>
      </c>
      <c r="Q28" s="39">
        <f t="shared" si="5"/>
        <v>34.202666582687996</v>
      </c>
      <c r="R28" s="39">
        <f t="shared" si="6"/>
        <v>0.29435506079999962</v>
      </c>
      <c r="S28" s="74">
        <f t="shared" si="7"/>
        <v>15.530030611337224</v>
      </c>
      <c r="T28" s="38" t="s">
        <v>48</v>
      </c>
    </row>
    <row r="29" spans="1:20" ht="30" x14ac:dyDescent="0.25">
      <c r="A29" s="19" t="s">
        <v>17</v>
      </c>
      <c r="B29" s="35" t="s">
        <v>474</v>
      </c>
      <c r="C29" s="32" t="s">
        <v>445</v>
      </c>
      <c r="D29" s="39">
        <f t="shared" si="2"/>
        <v>32.519803518719996</v>
      </c>
      <c r="E29" s="39">
        <v>0</v>
      </c>
      <c r="F29" s="39">
        <f t="shared" si="3"/>
        <v>32.519803518719996</v>
      </c>
      <c r="G29" s="39">
        <f t="shared" si="1"/>
        <v>32.519803518719996</v>
      </c>
      <c r="H29" s="39">
        <f t="shared" si="4"/>
        <v>0.134362392</v>
      </c>
      <c r="I29" s="39">
        <f>2.349333*1.2</f>
        <v>2.8191996000000001</v>
      </c>
      <c r="J29" s="39">
        <v>0.134362392</v>
      </c>
      <c r="K29" s="39">
        <f>8.2501677552*1.2</f>
        <v>9.9002013062399996</v>
      </c>
      <c r="L29" s="38" t="s">
        <v>48</v>
      </c>
      <c r="M29" s="39">
        <f>8.2501677552*1.2</f>
        <v>9.9002013062399996</v>
      </c>
      <c r="N29" s="38" t="s">
        <v>48</v>
      </c>
      <c r="O29" s="39">
        <f>8.2501677552*1.2</f>
        <v>9.9002013062399996</v>
      </c>
      <c r="P29" s="38" t="s">
        <v>48</v>
      </c>
      <c r="Q29" s="39">
        <f t="shared" si="5"/>
        <v>32.385441126719996</v>
      </c>
      <c r="R29" s="39">
        <f t="shared" si="6"/>
        <v>-2.6848372080000003</v>
      </c>
      <c r="S29" s="74">
        <f t="shared" si="7"/>
        <v>-95.234023444100941</v>
      </c>
      <c r="T29" s="38" t="s">
        <v>48</v>
      </c>
    </row>
    <row r="30" spans="1:20" ht="30" x14ac:dyDescent="0.25">
      <c r="A30" s="19" t="s">
        <v>17</v>
      </c>
      <c r="B30" s="35" t="s">
        <v>475</v>
      </c>
      <c r="C30" s="32" t="s">
        <v>446</v>
      </c>
      <c r="D30" s="39">
        <f t="shared" si="2"/>
        <v>36.210392196648002</v>
      </c>
      <c r="E30" s="39">
        <v>0</v>
      </c>
      <c r="F30" s="39">
        <f t="shared" si="3"/>
        <v>36.210392196648002</v>
      </c>
      <c r="G30" s="39">
        <f t="shared" si="1"/>
        <v>36.210392196648002</v>
      </c>
      <c r="H30" s="39">
        <f t="shared" si="4"/>
        <v>0.175284684</v>
      </c>
      <c r="I30" s="39">
        <f>2.621798237*1.2</f>
        <v>3.1461578844</v>
      </c>
      <c r="J30" s="39">
        <v>0.175284684</v>
      </c>
      <c r="K30" s="39">
        <f>9.18450953118*1.2</f>
        <v>11.021411437415999</v>
      </c>
      <c r="L30" s="38" t="s">
        <v>48</v>
      </c>
      <c r="M30" s="39">
        <f>9.18450953118*1.2</f>
        <v>11.021411437415999</v>
      </c>
      <c r="N30" s="38" t="s">
        <v>48</v>
      </c>
      <c r="O30" s="39">
        <f>9.18450953118*1.2</f>
        <v>11.021411437415999</v>
      </c>
      <c r="P30" s="38" t="s">
        <v>48</v>
      </c>
      <c r="Q30" s="39">
        <f t="shared" si="5"/>
        <v>36.035107512648004</v>
      </c>
      <c r="R30" s="39">
        <f t="shared" si="6"/>
        <v>-2.9708732003999998</v>
      </c>
      <c r="S30" s="74">
        <v>100</v>
      </c>
      <c r="T30" s="38" t="s">
        <v>48</v>
      </c>
    </row>
    <row r="31" spans="1:20" ht="30" x14ac:dyDescent="0.25">
      <c r="A31" s="19" t="s">
        <v>17</v>
      </c>
      <c r="B31" s="35" t="s">
        <v>476</v>
      </c>
      <c r="C31" s="32" t="s">
        <v>447</v>
      </c>
      <c r="D31" s="39">
        <f t="shared" si="2"/>
        <v>5.619172349288136</v>
      </c>
      <c r="E31" s="39">
        <v>0</v>
      </c>
      <c r="F31" s="39">
        <f t="shared" si="3"/>
        <v>5.619172349288136</v>
      </c>
      <c r="G31" s="39">
        <f t="shared" si="1"/>
        <v>5.619172349288136</v>
      </c>
      <c r="H31" s="39">
        <f t="shared" si="4"/>
        <v>0</v>
      </c>
      <c r="I31" s="39">
        <f>0.15085176*1.2</f>
        <v>0.18102211199999999</v>
      </c>
      <c r="J31" s="39">
        <v>0</v>
      </c>
      <c r="K31" s="39">
        <v>0</v>
      </c>
      <c r="L31" s="38" t="s">
        <v>48</v>
      </c>
      <c r="M31" s="39">
        <v>0</v>
      </c>
      <c r="N31" s="38" t="s">
        <v>48</v>
      </c>
      <c r="O31" s="39">
        <f>4.53179186440678*1.2</f>
        <v>5.4381502372881361</v>
      </c>
      <c r="P31" s="38" t="s">
        <v>48</v>
      </c>
      <c r="Q31" s="39">
        <f t="shared" si="5"/>
        <v>5.619172349288136</v>
      </c>
      <c r="R31" s="39">
        <f t="shared" si="6"/>
        <v>-0.18102211199999999</v>
      </c>
      <c r="S31" s="74">
        <v>0</v>
      </c>
      <c r="T31" s="38" t="s">
        <v>48</v>
      </c>
    </row>
    <row r="32" spans="1:20" x14ac:dyDescent="0.25">
      <c r="A32" s="19" t="s">
        <v>17</v>
      </c>
      <c r="B32" s="35" t="s">
        <v>448</v>
      </c>
      <c r="C32" s="32" t="s">
        <v>449</v>
      </c>
      <c r="D32" s="39">
        <f t="shared" si="2"/>
        <v>0</v>
      </c>
      <c r="E32" s="39">
        <v>0</v>
      </c>
      <c r="F32" s="39">
        <f t="shared" si="3"/>
        <v>0</v>
      </c>
      <c r="G32" s="39">
        <v>0</v>
      </c>
      <c r="H32" s="39">
        <f t="shared" si="4"/>
        <v>0</v>
      </c>
      <c r="I32" s="39">
        <v>0</v>
      </c>
      <c r="J32" s="39">
        <v>0</v>
      </c>
      <c r="K32" s="39">
        <v>0</v>
      </c>
      <c r="L32" s="38" t="s">
        <v>48</v>
      </c>
      <c r="M32" s="39">
        <v>0</v>
      </c>
      <c r="N32" s="38" t="s">
        <v>48</v>
      </c>
      <c r="O32" s="39">
        <v>0</v>
      </c>
      <c r="P32" s="38" t="s">
        <v>48</v>
      </c>
      <c r="Q32" s="39">
        <f t="shared" si="5"/>
        <v>0</v>
      </c>
      <c r="R32" s="39">
        <f t="shared" si="6"/>
        <v>0</v>
      </c>
      <c r="S32" s="74">
        <v>0</v>
      </c>
      <c r="T32" s="38" t="s">
        <v>48</v>
      </c>
    </row>
    <row r="33" spans="1:20" ht="42.75" x14ac:dyDescent="0.25">
      <c r="A33" s="16" t="s">
        <v>17</v>
      </c>
      <c r="B33" s="17" t="s">
        <v>69</v>
      </c>
      <c r="C33" s="18" t="s">
        <v>51</v>
      </c>
      <c r="D33" s="40">
        <f t="shared" si="2"/>
        <v>0</v>
      </c>
      <c r="E33" s="40">
        <v>0</v>
      </c>
      <c r="F33" s="40">
        <f t="shared" si="3"/>
        <v>0</v>
      </c>
      <c r="G33" s="40">
        <f t="shared" ref="G33:G43" si="8">I33+K33+M33+O33</f>
        <v>0</v>
      </c>
      <c r="H33" s="40">
        <f t="shared" si="4"/>
        <v>0</v>
      </c>
      <c r="I33" s="40">
        <v>0</v>
      </c>
      <c r="J33" s="40">
        <v>0</v>
      </c>
      <c r="K33" s="40">
        <v>0</v>
      </c>
      <c r="L33" s="41" t="s">
        <v>48</v>
      </c>
      <c r="M33" s="40">
        <v>0</v>
      </c>
      <c r="N33" s="41" t="s">
        <v>48</v>
      </c>
      <c r="O33" s="40">
        <v>0</v>
      </c>
      <c r="P33" s="41" t="s">
        <v>48</v>
      </c>
      <c r="Q33" s="40">
        <f t="shared" si="5"/>
        <v>0</v>
      </c>
      <c r="R33" s="40">
        <f t="shared" si="6"/>
        <v>0</v>
      </c>
      <c r="S33" s="73">
        <v>0</v>
      </c>
      <c r="T33" s="41" t="s">
        <v>48</v>
      </c>
    </row>
    <row r="34" spans="1:20" ht="42.75" x14ac:dyDescent="0.25">
      <c r="A34" s="16" t="s">
        <v>17</v>
      </c>
      <c r="B34" s="17" t="s">
        <v>70</v>
      </c>
      <c r="C34" s="18" t="s">
        <v>51</v>
      </c>
      <c r="D34" s="40">
        <f t="shared" si="2"/>
        <v>0</v>
      </c>
      <c r="E34" s="40">
        <v>0</v>
      </c>
      <c r="F34" s="40">
        <f t="shared" si="3"/>
        <v>0</v>
      </c>
      <c r="G34" s="40">
        <f t="shared" si="8"/>
        <v>0</v>
      </c>
      <c r="H34" s="40">
        <f t="shared" si="4"/>
        <v>0</v>
      </c>
      <c r="I34" s="40">
        <v>0</v>
      </c>
      <c r="J34" s="40">
        <v>0</v>
      </c>
      <c r="K34" s="40">
        <v>0</v>
      </c>
      <c r="L34" s="41" t="s">
        <v>48</v>
      </c>
      <c r="M34" s="40">
        <v>0</v>
      </c>
      <c r="N34" s="41" t="s">
        <v>48</v>
      </c>
      <c r="O34" s="40">
        <v>0</v>
      </c>
      <c r="P34" s="41" t="s">
        <v>48</v>
      </c>
      <c r="Q34" s="40">
        <f t="shared" si="5"/>
        <v>0</v>
      </c>
      <c r="R34" s="40">
        <f t="shared" si="6"/>
        <v>0</v>
      </c>
      <c r="S34" s="73">
        <v>0</v>
      </c>
      <c r="T34" s="41" t="s">
        <v>48</v>
      </c>
    </row>
    <row r="35" spans="1:20" ht="42.75" x14ac:dyDescent="0.25">
      <c r="A35" s="11" t="s">
        <v>18</v>
      </c>
      <c r="B35" s="14" t="s">
        <v>71</v>
      </c>
      <c r="C35" s="15" t="s">
        <v>51</v>
      </c>
      <c r="D35" s="40">
        <f t="shared" si="2"/>
        <v>0</v>
      </c>
      <c r="E35" s="40">
        <v>0</v>
      </c>
      <c r="F35" s="40">
        <f t="shared" si="3"/>
        <v>0</v>
      </c>
      <c r="G35" s="40">
        <f t="shared" si="8"/>
        <v>0</v>
      </c>
      <c r="H35" s="40">
        <f t="shared" si="4"/>
        <v>5.8191848879999997</v>
      </c>
      <c r="I35" s="40">
        <v>0</v>
      </c>
      <c r="J35" s="40">
        <v>5.8191848879999997</v>
      </c>
      <c r="K35" s="40">
        <v>0</v>
      </c>
      <c r="L35" s="41" t="s">
        <v>48</v>
      </c>
      <c r="M35" s="40">
        <v>0</v>
      </c>
      <c r="N35" s="41" t="s">
        <v>48</v>
      </c>
      <c r="O35" s="40">
        <v>0</v>
      </c>
      <c r="P35" s="41" t="s">
        <v>48</v>
      </c>
      <c r="Q35" s="40">
        <f t="shared" si="5"/>
        <v>-5.8191848879999997</v>
      </c>
      <c r="R35" s="40">
        <f t="shared" si="6"/>
        <v>5.8191848879999997</v>
      </c>
      <c r="S35" s="73">
        <v>100</v>
      </c>
      <c r="T35" s="41" t="s">
        <v>48</v>
      </c>
    </row>
    <row r="36" spans="1:20" ht="30" x14ac:dyDescent="0.25">
      <c r="A36" s="19" t="s">
        <v>18</v>
      </c>
      <c r="B36" s="31" t="s">
        <v>450</v>
      </c>
      <c r="C36" s="32" t="s">
        <v>451</v>
      </c>
      <c r="D36" s="39">
        <f t="shared" si="2"/>
        <v>0</v>
      </c>
      <c r="E36" s="39">
        <v>0</v>
      </c>
      <c r="F36" s="39">
        <f t="shared" si="3"/>
        <v>0</v>
      </c>
      <c r="G36" s="39">
        <f t="shared" si="8"/>
        <v>0</v>
      </c>
      <c r="H36" s="39">
        <f t="shared" si="4"/>
        <v>0.33969806399999991</v>
      </c>
      <c r="I36" s="39">
        <v>0</v>
      </c>
      <c r="J36" s="39">
        <v>0.33969806399999991</v>
      </c>
      <c r="K36" s="39">
        <v>0</v>
      </c>
      <c r="L36" s="38" t="s">
        <v>48</v>
      </c>
      <c r="M36" s="39">
        <v>0</v>
      </c>
      <c r="N36" s="38" t="s">
        <v>48</v>
      </c>
      <c r="O36" s="39">
        <v>0</v>
      </c>
      <c r="P36" s="38" t="s">
        <v>48</v>
      </c>
      <c r="Q36" s="39">
        <f t="shared" si="5"/>
        <v>-0.33969806399999991</v>
      </c>
      <c r="R36" s="39">
        <f t="shared" si="6"/>
        <v>0.33969806399999991</v>
      </c>
      <c r="S36" s="74">
        <v>0</v>
      </c>
      <c r="T36" s="38" t="s">
        <v>48</v>
      </c>
    </row>
    <row r="37" spans="1:20" ht="30" x14ac:dyDescent="0.25">
      <c r="A37" s="19" t="s">
        <v>18</v>
      </c>
      <c r="B37" s="31" t="s">
        <v>452</v>
      </c>
      <c r="C37" s="32" t="s">
        <v>453</v>
      </c>
      <c r="D37" s="39">
        <f t="shared" si="2"/>
        <v>0</v>
      </c>
      <c r="E37" s="39">
        <v>0</v>
      </c>
      <c r="F37" s="39">
        <f t="shared" si="3"/>
        <v>0</v>
      </c>
      <c r="G37" s="39">
        <f t="shared" si="8"/>
        <v>0</v>
      </c>
      <c r="H37" s="39">
        <f t="shared" si="4"/>
        <v>4.1703643799999996</v>
      </c>
      <c r="I37" s="39">
        <v>0</v>
      </c>
      <c r="J37" s="39">
        <v>4.1703643799999996</v>
      </c>
      <c r="K37" s="39">
        <v>0</v>
      </c>
      <c r="L37" s="38" t="s">
        <v>48</v>
      </c>
      <c r="M37" s="39">
        <v>0</v>
      </c>
      <c r="N37" s="38" t="s">
        <v>48</v>
      </c>
      <c r="O37" s="39">
        <v>0</v>
      </c>
      <c r="P37" s="38" t="s">
        <v>48</v>
      </c>
      <c r="Q37" s="39">
        <f t="shared" si="5"/>
        <v>-4.1703643799999996</v>
      </c>
      <c r="R37" s="39">
        <f t="shared" si="6"/>
        <v>4.1703643799999996</v>
      </c>
      <c r="S37" s="74">
        <v>0</v>
      </c>
      <c r="T37" s="38" t="s">
        <v>48</v>
      </c>
    </row>
    <row r="38" spans="1:20" ht="30" x14ac:dyDescent="0.25">
      <c r="A38" s="19" t="s">
        <v>18</v>
      </c>
      <c r="B38" s="31" t="s">
        <v>454</v>
      </c>
      <c r="C38" s="32" t="s">
        <v>455</v>
      </c>
      <c r="D38" s="39">
        <f t="shared" si="2"/>
        <v>0</v>
      </c>
      <c r="E38" s="39">
        <v>0</v>
      </c>
      <c r="F38" s="39">
        <f t="shared" si="3"/>
        <v>0</v>
      </c>
      <c r="G38" s="39">
        <f t="shared" si="8"/>
        <v>0</v>
      </c>
      <c r="H38" s="39">
        <f t="shared" si="4"/>
        <v>1.249617948</v>
      </c>
      <c r="I38" s="39">
        <v>0</v>
      </c>
      <c r="J38" s="39">
        <v>1.249617948</v>
      </c>
      <c r="K38" s="39">
        <v>0</v>
      </c>
      <c r="L38" s="38" t="s">
        <v>48</v>
      </c>
      <c r="M38" s="39">
        <v>0</v>
      </c>
      <c r="N38" s="38" t="s">
        <v>48</v>
      </c>
      <c r="O38" s="39">
        <v>0</v>
      </c>
      <c r="P38" s="38" t="s">
        <v>48</v>
      </c>
      <c r="Q38" s="39">
        <f t="shared" si="5"/>
        <v>-1.249617948</v>
      </c>
      <c r="R38" s="39">
        <f t="shared" si="6"/>
        <v>1.249617948</v>
      </c>
      <c r="S38" s="74" t="e">
        <f t="shared" si="7"/>
        <v>#DIV/0!</v>
      </c>
      <c r="T38" s="38" t="s">
        <v>48</v>
      </c>
    </row>
    <row r="39" spans="1:20" ht="30" x14ac:dyDescent="0.25">
      <c r="A39" s="19" t="s">
        <v>18</v>
      </c>
      <c r="B39" s="31" t="s">
        <v>456</v>
      </c>
      <c r="C39" s="32" t="s">
        <v>457</v>
      </c>
      <c r="D39" s="39">
        <f t="shared" si="2"/>
        <v>0</v>
      </c>
      <c r="E39" s="39">
        <v>0</v>
      </c>
      <c r="F39" s="39">
        <f t="shared" si="3"/>
        <v>0</v>
      </c>
      <c r="G39" s="39">
        <f t="shared" si="8"/>
        <v>0</v>
      </c>
      <c r="H39" s="39">
        <f t="shared" si="4"/>
        <v>0</v>
      </c>
      <c r="I39" s="39">
        <v>0</v>
      </c>
      <c r="J39" s="39">
        <v>0</v>
      </c>
      <c r="K39" s="39">
        <v>0</v>
      </c>
      <c r="L39" s="38" t="s">
        <v>48</v>
      </c>
      <c r="M39" s="39">
        <v>0</v>
      </c>
      <c r="N39" s="38" t="s">
        <v>48</v>
      </c>
      <c r="O39" s="39">
        <v>0</v>
      </c>
      <c r="P39" s="38" t="s">
        <v>48</v>
      </c>
      <c r="Q39" s="39">
        <f t="shared" si="5"/>
        <v>0</v>
      </c>
      <c r="R39" s="39">
        <f t="shared" si="6"/>
        <v>0</v>
      </c>
      <c r="S39" s="74" t="e">
        <f t="shared" si="7"/>
        <v>#DIV/0!</v>
      </c>
      <c r="T39" s="38" t="s">
        <v>48</v>
      </c>
    </row>
    <row r="40" spans="1:20" ht="18.75" customHeight="1" x14ac:dyDescent="0.25">
      <c r="A40" s="19" t="s">
        <v>18</v>
      </c>
      <c r="B40" s="31" t="s">
        <v>448</v>
      </c>
      <c r="C40" s="32" t="s">
        <v>458</v>
      </c>
      <c r="D40" s="39">
        <f t="shared" si="2"/>
        <v>0</v>
      </c>
      <c r="E40" s="39">
        <v>0</v>
      </c>
      <c r="F40" s="39">
        <f t="shared" si="3"/>
        <v>0</v>
      </c>
      <c r="G40" s="39">
        <f t="shared" si="8"/>
        <v>0</v>
      </c>
      <c r="H40" s="39">
        <f t="shared" si="4"/>
        <v>5.9504495999999997E-2</v>
      </c>
      <c r="I40" s="39">
        <v>0</v>
      </c>
      <c r="J40" s="39">
        <v>5.9504495999999997E-2</v>
      </c>
      <c r="K40" s="39">
        <v>0</v>
      </c>
      <c r="L40" s="38" t="s">
        <v>48</v>
      </c>
      <c r="M40" s="39">
        <v>0</v>
      </c>
      <c r="N40" s="38" t="s">
        <v>48</v>
      </c>
      <c r="O40" s="39">
        <v>0</v>
      </c>
      <c r="P40" s="38" t="s">
        <v>48</v>
      </c>
      <c r="Q40" s="39">
        <f t="shared" si="5"/>
        <v>-5.9504495999999997E-2</v>
      </c>
      <c r="R40" s="39">
        <f t="shared" si="6"/>
        <v>5.9504495999999997E-2</v>
      </c>
      <c r="S40" s="74">
        <v>100</v>
      </c>
      <c r="T40" s="38" t="s">
        <v>48</v>
      </c>
    </row>
    <row r="41" spans="1:20" ht="42.75" x14ac:dyDescent="0.25">
      <c r="A41" s="16" t="s">
        <v>18</v>
      </c>
      <c r="B41" s="17" t="s">
        <v>72</v>
      </c>
      <c r="C41" s="18" t="s">
        <v>51</v>
      </c>
      <c r="D41" s="40">
        <f t="shared" si="2"/>
        <v>0</v>
      </c>
      <c r="E41" s="40">
        <v>0</v>
      </c>
      <c r="F41" s="40">
        <f t="shared" si="3"/>
        <v>0</v>
      </c>
      <c r="G41" s="40">
        <f t="shared" si="8"/>
        <v>0</v>
      </c>
      <c r="H41" s="40">
        <f t="shared" si="4"/>
        <v>0</v>
      </c>
      <c r="I41" s="40">
        <v>0</v>
      </c>
      <c r="J41" s="40">
        <v>0</v>
      </c>
      <c r="K41" s="40">
        <v>0</v>
      </c>
      <c r="L41" s="41" t="s">
        <v>48</v>
      </c>
      <c r="M41" s="40">
        <v>0</v>
      </c>
      <c r="N41" s="41" t="s">
        <v>48</v>
      </c>
      <c r="O41" s="40">
        <v>0</v>
      </c>
      <c r="P41" s="41" t="s">
        <v>48</v>
      </c>
      <c r="Q41" s="40">
        <f t="shared" si="5"/>
        <v>0</v>
      </c>
      <c r="R41" s="40">
        <f t="shared" si="6"/>
        <v>0</v>
      </c>
      <c r="S41" s="73">
        <v>0</v>
      </c>
      <c r="T41" s="41" t="s">
        <v>48</v>
      </c>
    </row>
    <row r="42" spans="1:20" ht="42.75" x14ac:dyDescent="0.25">
      <c r="A42" s="16" t="s">
        <v>18</v>
      </c>
      <c r="B42" s="17" t="s">
        <v>73</v>
      </c>
      <c r="C42" s="18" t="s">
        <v>51</v>
      </c>
      <c r="D42" s="40">
        <f t="shared" si="2"/>
        <v>0</v>
      </c>
      <c r="E42" s="40">
        <v>0</v>
      </c>
      <c r="F42" s="40">
        <f t="shared" si="3"/>
        <v>0</v>
      </c>
      <c r="G42" s="40">
        <f t="shared" si="8"/>
        <v>0</v>
      </c>
      <c r="H42" s="40">
        <f t="shared" si="4"/>
        <v>0</v>
      </c>
      <c r="I42" s="40">
        <v>0</v>
      </c>
      <c r="J42" s="40">
        <v>0</v>
      </c>
      <c r="K42" s="40">
        <v>0</v>
      </c>
      <c r="L42" s="41" t="s">
        <v>48</v>
      </c>
      <c r="M42" s="40">
        <v>0</v>
      </c>
      <c r="N42" s="41" t="s">
        <v>48</v>
      </c>
      <c r="O42" s="40">
        <v>0</v>
      </c>
      <c r="P42" s="41" t="s">
        <v>48</v>
      </c>
      <c r="Q42" s="40">
        <f t="shared" si="5"/>
        <v>0</v>
      </c>
      <c r="R42" s="40">
        <f t="shared" si="6"/>
        <v>0</v>
      </c>
      <c r="S42" s="73">
        <v>0</v>
      </c>
      <c r="T42" s="41" t="s">
        <v>48</v>
      </c>
    </row>
    <row r="43" spans="1:20" ht="33" customHeight="1" x14ac:dyDescent="0.25">
      <c r="A43" s="11" t="s">
        <v>19</v>
      </c>
      <c r="B43" s="14" t="s">
        <v>74</v>
      </c>
      <c r="C43" s="15" t="s">
        <v>51</v>
      </c>
      <c r="D43" s="40">
        <f t="shared" si="2"/>
        <v>0</v>
      </c>
      <c r="E43" s="40">
        <v>0</v>
      </c>
      <c r="F43" s="40">
        <f t="shared" si="3"/>
        <v>0</v>
      </c>
      <c r="G43" s="40">
        <f t="shared" si="8"/>
        <v>0</v>
      </c>
      <c r="H43" s="40">
        <f t="shared" si="4"/>
        <v>1.7613848519999999</v>
      </c>
      <c r="I43" s="40">
        <v>0</v>
      </c>
      <c r="J43" s="40">
        <v>1.7613848519999999</v>
      </c>
      <c r="K43" s="40">
        <f>SUM(K44:K50)</f>
        <v>0</v>
      </c>
      <c r="L43" s="41" t="s">
        <v>48</v>
      </c>
      <c r="M43" s="40">
        <f>SUM(M44:M50)</f>
        <v>0</v>
      </c>
      <c r="N43" s="41" t="s">
        <v>48</v>
      </c>
      <c r="O43" s="40">
        <f>SUM(O44:O50)</f>
        <v>0</v>
      </c>
      <c r="P43" s="41" t="s">
        <v>48</v>
      </c>
      <c r="Q43" s="40">
        <f t="shared" si="5"/>
        <v>-1.7613848519999999</v>
      </c>
      <c r="R43" s="40">
        <f t="shared" si="6"/>
        <v>1.7613848519999999</v>
      </c>
      <c r="S43" s="73">
        <v>100</v>
      </c>
      <c r="T43" s="41" t="s">
        <v>48</v>
      </c>
    </row>
    <row r="44" spans="1:20" ht="45" x14ac:dyDescent="0.25">
      <c r="A44" s="19" t="s">
        <v>19</v>
      </c>
      <c r="B44" s="35" t="s">
        <v>459</v>
      </c>
      <c r="C44" s="32" t="s">
        <v>460</v>
      </c>
      <c r="D44" s="39">
        <f t="shared" si="2"/>
        <v>0</v>
      </c>
      <c r="E44" s="39">
        <v>0</v>
      </c>
      <c r="F44" s="39">
        <f t="shared" si="3"/>
        <v>0</v>
      </c>
      <c r="G44" s="39">
        <v>0</v>
      </c>
      <c r="H44" s="39">
        <f t="shared" si="4"/>
        <v>-1.56E-3</v>
      </c>
      <c r="I44" s="39">
        <v>0</v>
      </c>
      <c r="J44" s="39">
        <v>-1.56E-3</v>
      </c>
      <c r="K44" s="39">
        <v>0</v>
      </c>
      <c r="L44" s="38" t="s">
        <v>48</v>
      </c>
      <c r="M44" s="39">
        <v>0</v>
      </c>
      <c r="N44" s="38" t="s">
        <v>48</v>
      </c>
      <c r="O44" s="39">
        <v>0</v>
      </c>
      <c r="P44" s="38" t="s">
        <v>48</v>
      </c>
      <c r="Q44" s="39">
        <f t="shared" si="5"/>
        <v>1.56E-3</v>
      </c>
      <c r="R44" s="39">
        <f t="shared" si="6"/>
        <v>-1.56E-3</v>
      </c>
      <c r="S44" s="74">
        <v>100</v>
      </c>
      <c r="T44" s="38" t="s">
        <v>48</v>
      </c>
    </row>
    <row r="45" spans="1:20" ht="45" x14ac:dyDescent="0.25">
      <c r="A45" s="19" t="s">
        <v>19</v>
      </c>
      <c r="B45" s="35" t="s">
        <v>472</v>
      </c>
      <c r="C45" s="32" t="s">
        <v>461</v>
      </c>
      <c r="D45" s="39">
        <f t="shared" si="2"/>
        <v>0</v>
      </c>
      <c r="E45" s="39">
        <v>0</v>
      </c>
      <c r="F45" s="39">
        <f t="shared" si="3"/>
        <v>0</v>
      </c>
      <c r="G45" s="39">
        <v>0</v>
      </c>
      <c r="H45" s="39">
        <f t="shared" si="4"/>
        <v>0.17834620799999998</v>
      </c>
      <c r="I45" s="39">
        <v>0</v>
      </c>
      <c r="J45" s="39">
        <v>0.17834620799999998</v>
      </c>
      <c r="K45" s="39">
        <v>0</v>
      </c>
      <c r="L45" s="38" t="s">
        <v>48</v>
      </c>
      <c r="M45" s="39">
        <v>0</v>
      </c>
      <c r="N45" s="38" t="s">
        <v>48</v>
      </c>
      <c r="O45" s="39">
        <v>0</v>
      </c>
      <c r="P45" s="38" t="s">
        <v>48</v>
      </c>
      <c r="Q45" s="39">
        <f t="shared" si="5"/>
        <v>-0.17834620799999998</v>
      </c>
      <c r="R45" s="39">
        <f t="shared" si="6"/>
        <v>0.17834620799999998</v>
      </c>
      <c r="S45" s="74">
        <v>100</v>
      </c>
      <c r="T45" s="38" t="s">
        <v>48</v>
      </c>
    </row>
    <row r="46" spans="1:20" ht="45" x14ac:dyDescent="0.25">
      <c r="A46" s="19" t="s">
        <v>19</v>
      </c>
      <c r="B46" s="35" t="s">
        <v>462</v>
      </c>
      <c r="C46" s="32" t="s">
        <v>463</v>
      </c>
      <c r="D46" s="39">
        <f t="shared" si="2"/>
        <v>0</v>
      </c>
      <c r="E46" s="39">
        <v>0</v>
      </c>
      <c r="F46" s="39">
        <f t="shared" si="3"/>
        <v>0</v>
      </c>
      <c r="G46" s="39">
        <v>0</v>
      </c>
      <c r="H46" s="39">
        <f t="shared" si="4"/>
        <v>1.0689042600000001</v>
      </c>
      <c r="I46" s="39">
        <v>0</v>
      </c>
      <c r="J46" s="39">
        <v>1.0689042600000001</v>
      </c>
      <c r="K46" s="39">
        <v>0</v>
      </c>
      <c r="L46" s="38" t="s">
        <v>48</v>
      </c>
      <c r="M46" s="39">
        <v>0</v>
      </c>
      <c r="N46" s="38" t="s">
        <v>48</v>
      </c>
      <c r="O46" s="39">
        <v>0</v>
      </c>
      <c r="P46" s="38" t="s">
        <v>48</v>
      </c>
      <c r="Q46" s="39">
        <f t="shared" si="5"/>
        <v>-1.0689042600000001</v>
      </c>
      <c r="R46" s="39">
        <f t="shared" si="6"/>
        <v>1.0689042600000001</v>
      </c>
      <c r="S46" s="74">
        <v>100</v>
      </c>
      <c r="T46" s="38" t="s">
        <v>48</v>
      </c>
    </row>
    <row r="47" spans="1:20" ht="30" x14ac:dyDescent="0.25">
      <c r="A47" s="19" t="s">
        <v>19</v>
      </c>
      <c r="B47" s="35" t="s">
        <v>464</v>
      </c>
      <c r="C47" s="32" t="s">
        <v>465</v>
      </c>
      <c r="D47" s="39">
        <f t="shared" si="2"/>
        <v>0</v>
      </c>
      <c r="E47" s="39">
        <v>0</v>
      </c>
      <c r="F47" s="39">
        <f t="shared" si="3"/>
        <v>0</v>
      </c>
      <c r="G47" s="39">
        <v>0</v>
      </c>
      <c r="H47" s="39">
        <f t="shared" si="4"/>
        <v>6.7079544000000005E-2</v>
      </c>
      <c r="I47" s="39">
        <v>0</v>
      </c>
      <c r="J47" s="39">
        <v>6.7079544000000005E-2</v>
      </c>
      <c r="K47" s="39">
        <v>0</v>
      </c>
      <c r="L47" s="38" t="s">
        <v>48</v>
      </c>
      <c r="M47" s="39">
        <v>0</v>
      </c>
      <c r="N47" s="38" t="s">
        <v>48</v>
      </c>
      <c r="O47" s="39">
        <v>0</v>
      </c>
      <c r="P47" s="38" t="s">
        <v>48</v>
      </c>
      <c r="Q47" s="39">
        <f t="shared" si="5"/>
        <v>-6.7079544000000005E-2</v>
      </c>
      <c r="R47" s="39">
        <f t="shared" si="6"/>
        <v>6.7079544000000005E-2</v>
      </c>
      <c r="S47" s="74">
        <v>100</v>
      </c>
      <c r="T47" s="38" t="s">
        <v>48</v>
      </c>
    </row>
    <row r="48" spans="1:20" ht="45" x14ac:dyDescent="0.25">
      <c r="A48" s="19" t="s">
        <v>19</v>
      </c>
      <c r="B48" s="35" t="s">
        <v>466</v>
      </c>
      <c r="C48" s="32" t="s">
        <v>467</v>
      </c>
      <c r="D48" s="39">
        <f t="shared" si="2"/>
        <v>0</v>
      </c>
      <c r="E48" s="39">
        <v>0</v>
      </c>
      <c r="F48" s="39">
        <f t="shared" si="3"/>
        <v>0</v>
      </c>
      <c r="G48" s="39">
        <f t="shared" ref="G48:G111" si="9">I48+K48+M48+O48</f>
        <v>0</v>
      </c>
      <c r="H48" s="39">
        <f t="shared" si="4"/>
        <v>4.5197736000000002E-2</v>
      </c>
      <c r="I48" s="39">
        <v>0</v>
      </c>
      <c r="J48" s="39">
        <v>4.5197736000000002E-2</v>
      </c>
      <c r="K48" s="39">
        <v>0</v>
      </c>
      <c r="L48" s="38" t="s">
        <v>48</v>
      </c>
      <c r="M48" s="39">
        <v>0</v>
      </c>
      <c r="N48" s="38" t="s">
        <v>48</v>
      </c>
      <c r="O48" s="39">
        <v>0</v>
      </c>
      <c r="P48" s="38" t="s">
        <v>48</v>
      </c>
      <c r="Q48" s="39">
        <f t="shared" si="5"/>
        <v>-4.5197736000000002E-2</v>
      </c>
      <c r="R48" s="39">
        <f t="shared" si="6"/>
        <v>4.5197736000000002E-2</v>
      </c>
      <c r="S48" s="74">
        <v>100</v>
      </c>
      <c r="T48" s="38" t="s">
        <v>48</v>
      </c>
    </row>
    <row r="49" spans="1:20" ht="30" x14ac:dyDescent="0.25">
      <c r="A49" s="19" t="s">
        <v>19</v>
      </c>
      <c r="B49" s="35" t="s">
        <v>468</v>
      </c>
      <c r="C49" s="32" t="s">
        <v>469</v>
      </c>
      <c r="D49" s="39">
        <f t="shared" si="2"/>
        <v>0</v>
      </c>
      <c r="E49" s="39">
        <v>0</v>
      </c>
      <c r="F49" s="39">
        <f t="shared" si="3"/>
        <v>0</v>
      </c>
      <c r="G49" s="39">
        <f t="shared" si="9"/>
        <v>0</v>
      </c>
      <c r="H49" s="39">
        <f t="shared" si="4"/>
        <v>6.0000000000000001E-3</v>
      </c>
      <c r="I49" s="39">
        <v>0</v>
      </c>
      <c r="J49" s="39">
        <v>6.0000000000000001E-3</v>
      </c>
      <c r="K49" s="39">
        <v>0</v>
      </c>
      <c r="L49" s="38" t="s">
        <v>48</v>
      </c>
      <c r="M49" s="39">
        <v>0</v>
      </c>
      <c r="N49" s="38" t="s">
        <v>48</v>
      </c>
      <c r="O49" s="39">
        <v>0</v>
      </c>
      <c r="P49" s="38" t="s">
        <v>48</v>
      </c>
      <c r="Q49" s="39">
        <f t="shared" si="5"/>
        <v>-6.0000000000000001E-3</v>
      </c>
      <c r="R49" s="39">
        <f t="shared" si="6"/>
        <v>6.0000000000000001E-3</v>
      </c>
      <c r="S49" s="74">
        <v>100</v>
      </c>
      <c r="T49" s="38" t="s">
        <v>48</v>
      </c>
    </row>
    <row r="50" spans="1:20" ht="30" x14ac:dyDescent="0.25">
      <c r="A50" s="19" t="s">
        <v>19</v>
      </c>
      <c r="B50" s="35" t="s">
        <v>470</v>
      </c>
      <c r="C50" s="32" t="s">
        <v>471</v>
      </c>
      <c r="D50" s="39">
        <f t="shared" si="2"/>
        <v>0</v>
      </c>
      <c r="E50" s="39">
        <v>0</v>
      </c>
      <c r="F50" s="39">
        <f t="shared" si="3"/>
        <v>0</v>
      </c>
      <c r="G50" s="39">
        <f t="shared" si="9"/>
        <v>0</v>
      </c>
      <c r="H50" s="39">
        <f t="shared" si="4"/>
        <v>0.39741710400000002</v>
      </c>
      <c r="I50" s="39">
        <v>0</v>
      </c>
      <c r="J50" s="39">
        <v>0.39741710400000002</v>
      </c>
      <c r="K50" s="39">
        <v>0</v>
      </c>
      <c r="L50" s="38" t="s">
        <v>48</v>
      </c>
      <c r="M50" s="39">
        <v>0</v>
      </c>
      <c r="N50" s="38" t="s">
        <v>48</v>
      </c>
      <c r="O50" s="39">
        <v>0</v>
      </c>
      <c r="P50" s="38" t="s">
        <v>48</v>
      </c>
      <c r="Q50" s="39">
        <f t="shared" si="5"/>
        <v>-0.39741710400000002</v>
      </c>
      <c r="R50" s="39">
        <f t="shared" si="6"/>
        <v>0.39741710400000002</v>
      </c>
      <c r="S50" s="74">
        <v>100</v>
      </c>
      <c r="T50" s="38" t="s">
        <v>48</v>
      </c>
    </row>
    <row r="51" spans="1:20" ht="28.5" x14ac:dyDescent="0.25">
      <c r="A51" s="11" t="s">
        <v>20</v>
      </c>
      <c r="B51" s="14" t="s">
        <v>75</v>
      </c>
      <c r="C51" s="15" t="s">
        <v>51</v>
      </c>
      <c r="D51" s="40">
        <f t="shared" si="2"/>
        <v>0</v>
      </c>
      <c r="E51" s="40">
        <v>0</v>
      </c>
      <c r="F51" s="40">
        <f t="shared" si="3"/>
        <v>0</v>
      </c>
      <c r="G51" s="40">
        <f t="shared" si="9"/>
        <v>0</v>
      </c>
      <c r="H51" s="40">
        <f t="shared" si="4"/>
        <v>0</v>
      </c>
      <c r="I51" s="40">
        <v>0</v>
      </c>
      <c r="J51" s="40">
        <v>0</v>
      </c>
      <c r="K51" s="40">
        <v>0</v>
      </c>
      <c r="L51" s="41" t="s">
        <v>48</v>
      </c>
      <c r="M51" s="40">
        <v>0</v>
      </c>
      <c r="N51" s="41" t="s">
        <v>48</v>
      </c>
      <c r="O51" s="40">
        <v>0</v>
      </c>
      <c r="P51" s="41" t="s">
        <v>48</v>
      </c>
      <c r="Q51" s="40">
        <f t="shared" si="5"/>
        <v>0</v>
      </c>
      <c r="R51" s="40">
        <f t="shared" si="6"/>
        <v>0</v>
      </c>
      <c r="S51" s="73">
        <v>0</v>
      </c>
      <c r="T51" s="41" t="s">
        <v>48</v>
      </c>
    </row>
    <row r="52" spans="1:20" ht="42.75" x14ac:dyDescent="0.25">
      <c r="A52" s="11" t="s">
        <v>39</v>
      </c>
      <c r="B52" s="14" t="s">
        <v>76</v>
      </c>
      <c r="C52" s="15" t="s">
        <v>51</v>
      </c>
      <c r="D52" s="40">
        <f t="shared" si="2"/>
        <v>0</v>
      </c>
      <c r="E52" s="40">
        <v>0</v>
      </c>
      <c r="F52" s="40">
        <f t="shared" si="3"/>
        <v>0</v>
      </c>
      <c r="G52" s="40">
        <f t="shared" si="9"/>
        <v>0</v>
      </c>
      <c r="H52" s="40">
        <f t="shared" si="4"/>
        <v>0</v>
      </c>
      <c r="I52" s="40">
        <v>0</v>
      </c>
      <c r="J52" s="40">
        <v>0</v>
      </c>
      <c r="K52" s="40">
        <v>0</v>
      </c>
      <c r="L52" s="41" t="s">
        <v>48</v>
      </c>
      <c r="M52" s="40">
        <v>0</v>
      </c>
      <c r="N52" s="41" t="s">
        <v>48</v>
      </c>
      <c r="O52" s="40">
        <v>0</v>
      </c>
      <c r="P52" s="41" t="s">
        <v>48</v>
      </c>
      <c r="Q52" s="40">
        <f t="shared" si="5"/>
        <v>0</v>
      </c>
      <c r="R52" s="40">
        <f t="shared" si="6"/>
        <v>0</v>
      </c>
      <c r="S52" s="73">
        <v>0</v>
      </c>
      <c r="T52" s="41" t="s">
        <v>48</v>
      </c>
    </row>
    <row r="53" spans="1:20" ht="28.5" x14ac:dyDescent="0.25">
      <c r="A53" s="11" t="s">
        <v>40</v>
      </c>
      <c r="B53" s="14" t="s">
        <v>77</v>
      </c>
      <c r="C53" s="15" t="s">
        <v>51</v>
      </c>
      <c r="D53" s="40">
        <f t="shared" si="2"/>
        <v>0</v>
      </c>
      <c r="E53" s="40">
        <v>0</v>
      </c>
      <c r="F53" s="40">
        <f t="shared" si="3"/>
        <v>0</v>
      </c>
      <c r="G53" s="40">
        <f t="shared" si="9"/>
        <v>0</v>
      </c>
      <c r="H53" s="40">
        <f t="shared" si="4"/>
        <v>0</v>
      </c>
      <c r="I53" s="40">
        <v>0</v>
      </c>
      <c r="J53" s="40">
        <v>0</v>
      </c>
      <c r="K53" s="40">
        <v>0</v>
      </c>
      <c r="L53" s="41" t="s">
        <v>48</v>
      </c>
      <c r="M53" s="40">
        <v>0</v>
      </c>
      <c r="N53" s="41" t="s">
        <v>48</v>
      </c>
      <c r="O53" s="40">
        <v>0</v>
      </c>
      <c r="P53" s="41" t="s">
        <v>48</v>
      </c>
      <c r="Q53" s="40">
        <f t="shared" si="5"/>
        <v>0</v>
      </c>
      <c r="R53" s="40">
        <f t="shared" si="6"/>
        <v>0</v>
      </c>
      <c r="S53" s="73">
        <v>0</v>
      </c>
      <c r="T53" s="41" t="s">
        <v>48</v>
      </c>
    </row>
    <row r="54" spans="1:20" ht="28.5" x14ac:dyDescent="0.25">
      <c r="A54" s="11" t="s">
        <v>21</v>
      </c>
      <c r="B54" s="14" t="s">
        <v>78</v>
      </c>
      <c r="C54" s="15" t="s">
        <v>51</v>
      </c>
      <c r="D54" s="40">
        <f t="shared" si="2"/>
        <v>0</v>
      </c>
      <c r="E54" s="40">
        <v>0</v>
      </c>
      <c r="F54" s="40">
        <f t="shared" si="3"/>
        <v>0</v>
      </c>
      <c r="G54" s="40">
        <f t="shared" si="9"/>
        <v>0</v>
      </c>
      <c r="H54" s="40">
        <f t="shared" si="4"/>
        <v>0</v>
      </c>
      <c r="I54" s="40">
        <v>0</v>
      </c>
      <c r="J54" s="40">
        <v>0</v>
      </c>
      <c r="K54" s="40">
        <v>0</v>
      </c>
      <c r="L54" s="41" t="s">
        <v>48</v>
      </c>
      <c r="M54" s="40">
        <v>0</v>
      </c>
      <c r="N54" s="41" t="s">
        <v>48</v>
      </c>
      <c r="O54" s="40">
        <v>0</v>
      </c>
      <c r="P54" s="41" t="s">
        <v>48</v>
      </c>
      <c r="Q54" s="40">
        <f t="shared" si="5"/>
        <v>0</v>
      </c>
      <c r="R54" s="40">
        <f t="shared" si="6"/>
        <v>0</v>
      </c>
      <c r="S54" s="73">
        <v>0</v>
      </c>
      <c r="T54" s="41" t="s">
        <v>48</v>
      </c>
    </row>
    <row r="55" spans="1:20" ht="28.5" x14ac:dyDescent="0.25">
      <c r="A55" s="11" t="s">
        <v>79</v>
      </c>
      <c r="B55" s="14" t="s">
        <v>80</v>
      </c>
      <c r="C55" s="15" t="s">
        <v>51</v>
      </c>
      <c r="D55" s="40">
        <f t="shared" si="2"/>
        <v>0</v>
      </c>
      <c r="E55" s="40">
        <v>0</v>
      </c>
      <c r="F55" s="40">
        <f t="shared" si="3"/>
        <v>0</v>
      </c>
      <c r="G55" s="40">
        <f t="shared" si="9"/>
        <v>0</v>
      </c>
      <c r="H55" s="40">
        <f t="shared" si="4"/>
        <v>0</v>
      </c>
      <c r="I55" s="40">
        <v>0</v>
      </c>
      <c r="J55" s="40">
        <v>0</v>
      </c>
      <c r="K55" s="40">
        <v>0</v>
      </c>
      <c r="L55" s="41" t="s">
        <v>48</v>
      </c>
      <c r="M55" s="40">
        <v>0</v>
      </c>
      <c r="N55" s="41" t="s">
        <v>48</v>
      </c>
      <c r="O55" s="40">
        <v>0</v>
      </c>
      <c r="P55" s="41" t="s">
        <v>48</v>
      </c>
      <c r="Q55" s="40">
        <f t="shared" si="5"/>
        <v>0</v>
      </c>
      <c r="R55" s="40">
        <f t="shared" si="6"/>
        <v>0</v>
      </c>
      <c r="S55" s="73">
        <v>0</v>
      </c>
      <c r="T55" s="41" t="s">
        <v>48</v>
      </c>
    </row>
    <row r="56" spans="1:20" ht="71.25" x14ac:dyDescent="0.25">
      <c r="A56" s="11" t="s">
        <v>79</v>
      </c>
      <c r="B56" s="14" t="s">
        <v>81</v>
      </c>
      <c r="C56" s="15" t="s">
        <v>51</v>
      </c>
      <c r="D56" s="40">
        <f t="shared" si="2"/>
        <v>0</v>
      </c>
      <c r="E56" s="40">
        <v>0</v>
      </c>
      <c r="F56" s="40">
        <f t="shared" si="3"/>
        <v>0</v>
      </c>
      <c r="G56" s="40">
        <f t="shared" si="9"/>
        <v>0</v>
      </c>
      <c r="H56" s="40">
        <f t="shared" si="4"/>
        <v>0</v>
      </c>
      <c r="I56" s="40">
        <v>0</v>
      </c>
      <c r="J56" s="40">
        <v>0</v>
      </c>
      <c r="K56" s="40">
        <v>0</v>
      </c>
      <c r="L56" s="41" t="s">
        <v>48</v>
      </c>
      <c r="M56" s="40">
        <v>0</v>
      </c>
      <c r="N56" s="41" t="s">
        <v>48</v>
      </c>
      <c r="O56" s="40">
        <v>0</v>
      </c>
      <c r="P56" s="41" t="s">
        <v>48</v>
      </c>
      <c r="Q56" s="40">
        <f t="shared" si="5"/>
        <v>0</v>
      </c>
      <c r="R56" s="40">
        <f t="shared" si="6"/>
        <v>0</v>
      </c>
      <c r="S56" s="73">
        <v>0</v>
      </c>
      <c r="T56" s="41" t="s">
        <v>48</v>
      </c>
    </row>
    <row r="57" spans="1:20" ht="57" x14ac:dyDescent="0.25">
      <c r="A57" s="11" t="s">
        <v>79</v>
      </c>
      <c r="B57" s="14" t="s">
        <v>82</v>
      </c>
      <c r="C57" s="15" t="s">
        <v>51</v>
      </c>
      <c r="D57" s="40">
        <f t="shared" si="2"/>
        <v>0</v>
      </c>
      <c r="E57" s="40">
        <v>0</v>
      </c>
      <c r="F57" s="40">
        <f t="shared" si="3"/>
        <v>0</v>
      </c>
      <c r="G57" s="40">
        <f t="shared" si="9"/>
        <v>0</v>
      </c>
      <c r="H57" s="40">
        <f t="shared" si="4"/>
        <v>0</v>
      </c>
      <c r="I57" s="40">
        <v>0</v>
      </c>
      <c r="J57" s="40">
        <v>0</v>
      </c>
      <c r="K57" s="40">
        <v>0</v>
      </c>
      <c r="L57" s="41" t="s">
        <v>48</v>
      </c>
      <c r="M57" s="40">
        <v>0</v>
      </c>
      <c r="N57" s="41" t="s">
        <v>48</v>
      </c>
      <c r="O57" s="40">
        <v>0</v>
      </c>
      <c r="P57" s="41" t="s">
        <v>48</v>
      </c>
      <c r="Q57" s="40">
        <f t="shared" si="5"/>
        <v>0</v>
      </c>
      <c r="R57" s="40">
        <f t="shared" si="6"/>
        <v>0</v>
      </c>
      <c r="S57" s="73">
        <v>0</v>
      </c>
      <c r="T57" s="41" t="s">
        <v>48</v>
      </c>
    </row>
    <row r="58" spans="1:20" ht="57" x14ac:dyDescent="0.25">
      <c r="A58" s="11" t="s">
        <v>79</v>
      </c>
      <c r="B58" s="14" t="s">
        <v>83</v>
      </c>
      <c r="C58" s="15" t="s">
        <v>51</v>
      </c>
      <c r="D58" s="40">
        <f t="shared" si="2"/>
        <v>0</v>
      </c>
      <c r="E58" s="40">
        <v>0</v>
      </c>
      <c r="F58" s="40">
        <f t="shared" si="3"/>
        <v>0</v>
      </c>
      <c r="G58" s="40">
        <f t="shared" si="9"/>
        <v>0</v>
      </c>
      <c r="H58" s="40">
        <f t="shared" si="4"/>
        <v>0</v>
      </c>
      <c r="I58" s="40">
        <v>0</v>
      </c>
      <c r="J58" s="40">
        <v>0</v>
      </c>
      <c r="K58" s="40">
        <v>0</v>
      </c>
      <c r="L58" s="41" t="s">
        <v>48</v>
      </c>
      <c r="M58" s="40">
        <v>0</v>
      </c>
      <c r="N58" s="41" t="s">
        <v>48</v>
      </c>
      <c r="O58" s="40">
        <v>0</v>
      </c>
      <c r="P58" s="41" t="s">
        <v>48</v>
      </c>
      <c r="Q58" s="40">
        <f t="shared" si="5"/>
        <v>0</v>
      </c>
      <c r="R58" s="40">
        <f t="shared" si="6"/>
        <v>0</v>
      </c>
      <c r="S58" s="73">
        <v>0</v>
      </c>
      <c r="T58" s="41" t="s">
        <v>48</v>
      </c>
    </row>
    <row r="59" spans="1:20" ht="28.5" x14ac:dyDescent="0.25">
      <c r="A59" s="11" t="s">
        <v>84</v>
      </c>
      <c r="B59" s="14" t="s">
        <v>80</v>
      </c>
      <c r="C59" s="15" t="s">
        <v>51</v>
      </c>
      <c r="D59" s="40">
        <f t="shared" si="2"/>
        <v>0</v>
      </c>
      <c r="E59" s="40">
        <v>0</v>
      </c>
      <c r="F59" s="40">
        <f t="shared" si="3"/>
        <v>0</v>
      </c>
      <c r="G59" s="40">
        <f t="shared" si="9"/>
        <v>0</v>
      </c>
      <c r="H59" s="40">
        <f t="shared" si="4"/>
        <v>0</v>
      </c>
      <c r="I59" s="40">
        <v>0</v>
      </c>
      <c r="J59" s="40">
        <v>0</v>
      </c>
      <c r="K59" s="40">
        <v>0</v>
      </c>
      <c r="L59" s="41" t="s">
        <v>48</v>
      </c>
      <c r="M59" s="40">
        <v>0</v>
      </c>
      <c r="N59" s="41" t="s">
        <v>48</v>
      </c>
      <c r="O59" s="40">
        <v>0</v>
      </c>
      <c r="P59" s="41" t="s">
        <v>48</v>
      </c>
      <c r="Q59" s="40">
        <f t="shared" si="5"/>
        <v>0</v>
      </c>
      <c r="R59" s="40">
        <f t="shared" si="6"/>
        <v>0</v>
      </c>
      <c r="S59" s="73">
        <v>0</v>
      </c>
      <c r="T59" s="41" t="s">
        <v>48</v>
      </c>
    </row>
    <row r="60" spans="1:20" ht="71.25" x14ac:dyDescent="0.25">
      <c r="A60" s="11" t="s">
        <v>84</v>
      </c>
      <c r="B60" s="14" t="s">
        <v>81</v>
      </c>
      <c r="C60" s="15" t="s">
        <v>51</v>
      </c>
      <c r="D60" s="40">
        <f t="shared" si="2"/>
        <v>0</v>
      </c>
      <c r="E60" s="40">
        <v>0</v>
      </c>
      <c r="F60" s="40">
        <f t="shared" si="3"/>
        <v>0</v>
      </c>
      <c r="G60" s="40">
        <f t="shared" si="9"/>
        <v>0</v>
      </c>
      <c r="H60" s="40">
        <f t="shared" si="4"/>
        <v>0</v>
      </c>
      <c r="I60" s="40">
        <v>0</v>
      </c>
      <c r="J60" s="40">
        <v>0</v>
      </c>
      <c r="K60" s="40">
        <v>0</v>
      </c>
      <c r="L60" s="41" t="s">
        <v>48</v>
      </c>
      <c r="M60" s="40">
        <v>0</v>
      </c>
      <c r="N60" s="41" t="s">
        <v>48</v>
      </c>
      <c r="O60" s="40">
        <v>0</v>
      </c>
      <c r="P60" s="41" t="s">
        <v>48</v>
      </c>
      <c r="Q60" s="40">
        <f t="shared" si="5"/>
        <v>0</v>
      </c>
      <c r="R60" s="40">
        <f t="shared" si="6"/>
        <v>0</v>
      </c>
      <c r="S60" s="73">
        <v>0</v>
      </c>
      <c r="T60" s="41" t="s">
        <v>48</v>
      </c>
    </row>
    <row r="61" spans="1:20" ht="57" x14ac:dyDescent="0.25">
      <c r="A61" s="11" t="s">
        <v>84</v>
      </c>
      <c r="B61" s="14" t="s">
        <v>82</v>
      </c>
      <c r="C61" s="15" t="s">
        <v>51</v>
      </c>
      <c r="D61" s="40">
        <f t="shared" si="2"/>
        <v>0</v>
      </c>
      <c r="E61" s="40">
        <v>0</v>
      </c>
      <c r="F61" s="40">
        <f t="shared" si="3"/>
        <v>0</v>
      </c>
      <c r="G61" s="40">
        <f t="shared" si="9"/>
        <v>0</v>
      </c>
      <c r="H61" s="40">
        <f t="shared" si="4"/>
        <v>0</v>
      </c>
      <c r="I61" s="40">
        <v>0</v>
      </c>
      <c r="J61" s="40">
        <v>0</v>
      </c>
      <c r="K61" s="40">
        <v>0</v>
      </c>
      <c r="L61" s="41" t="s">
        <v>48</v>
      </c>
      <c r="M61" s="40">
        <v>0</v>
      </c>
      <c r="N61" s="41" t="s">
        <v>48</v>
      </c>
      <c r="O61" s="40">
        <v>0</v>
      </c>
      <c r="P61" s="41" t="s">
        <v>48</v>
      </c>
      <c r="Q61" s="40">
        <f t="shared" si="5"/>
        <v>0</v>
      </c>
      <c r="R61" s="40">
        <f t="shared" si="6"/>
        <v>0</v>
      </c>
      <c r="S61" s="73">
        <v>0</v>
      </c>
      <c r="T61" s="41" t="s">
        <v>48</v>
      </c>
    </row>
    <row r="62" spans="1:20" ht="57" x14ac:dyDescent="0.25">
      <c r="A62" s="11" t="s">
        <v>84</v>
      </c>
      <c r="B62" s="14" t="s">
        <v>85</v>
      </c>
      <c r="C62" s="15" t="s">
        <v>51</v>
      </c>
      <c r="D62" s="40">
        <f t="shared" si="2"/>
        <v>0</v>
      </c>
      <c r="E62" s="40">
        <v>0</v>
      </c>
      <c r="F62" s="40">
        <f t="shared" si="3"/>
        <v>0</v>
      </c>
      <c r="G62" s="40">
        <f t="shared" si="9"/>
        <v>0</v>
      </c>
      <c r="H62" s="40">
        <f t="shared" si="4"/>
        <v>0</v>
      </c>
      <c r="I62" s="40">
        <v>0</v>
      </c>
      <c r="J62" s="40">
        <v>0</v>
      </c>
      <c r="K62" s="40">
        <v>0</v>
      </c>
      <c r="L62" s="41" t="s">
        <v>48</v>
      </c>
      <c r="M62" s="40">
        <v>0</v>
      </c>
      <c r="N62" s="41" t="s">
        <v>48</v>
      </c>
      <c r="O62" s="40">
        <v>0</v>
      </c>
      <c r="P62" s="41" t="s">
        <v>48</v>
      </c>
      <c r="Q62" s="40">
        <f t="shared" si="5"/>
        <v>0</v>
      </c>
      <c r="R62" s="40">
        <f t="shared" si="6"/>
        <v>0</v>
      </c>
      <c r="S62" s="73">
        <v>0</v>
      </c>
      <c r="T62" s="41" t="s">
        <v>48</v>
      </c>
    </row>
    <row r="63" spans="1:20" ht="57" x14ac:dyDescent="0.25">
      <c r="A63" s="11" t="s">
        <v>86</v>
      </c>
      <c r="B63" s="14" t="s">
        <v>87</v>
      </c>
      <c r="C63" s="15" t="s">
        <v>51</v>
      </c>
      <c r="D63" s="40">
        <f t="shared" si="2"/>
        <v>6.8739258219840007</v>
      </c>
      <c r="E63" s="40">
        <v>0</v>
      </c>
      <c r="F63" s="40">
        <f t="shared" si="3"/>
        <v>6.8739258219840007</v>
      </c>
      <c r="G63" s="40">
        <f t="shared" si="9"/>
        <v>6.8739258219840007</v>
      </c>
      <c r="H63" s="40">
        <f t="shared" si="4"/>
        <v>1.3326969360000001</v>
      </c>
      <c r="I63" s="40">
        <v>0.1509604776</v>
      </c>
      <c r="J63" s="40">
        <v>1.3326969360000001</v>
      </c>
      <c r="K63" s="40">
        <v>0</v>
      </c>
      <c r="L63" s="41" t="s">
        <v>48</v>
      </c>
      <c r="M63" s="40">
        <v>0</v>
      </c>
      <c r="N63" s="41" t="s">
        <v>48</v>
      </c>
      <c r="O63" s="40">
        <v>6.7229653443840007</v>
      </c>
      <c r="P63" s="41" t="s">
        <v>48</v>
      </c>
      <c r="Q63" s="40">
        <f t="shared" si="5"/>
        <v>5.5412288859840011</v>
      </c>
      <c r="R63" s="40">
        <f t="shared" si="6"/>
        <v>1.1817364584000001</v>
      </c>
      <c r="S63" s="73">
        <f t="shared" si="7"/>
        <v>782.81181749520385</v>
      </c>
      <c r="T63" s="41" t="s">
        <v>48</v>
      </c>
    </row>
    <row r="64" spans="1:20" ht="42.75" x14ac:dyDescent="0.25">
      <c r="A64" s="11" t="s">
        <v>88</v>
      </c>
      <c r="B64" s="14" t="s">
        <v>89</v>
      </c>
      <c r="C64" s="15" t="s">
        <v>51</v>
      </c>
      <c r="D64" s="40">
        <f t="shared" si="2"/>
        <v>2.8985108739840002</v>
      </c>
      <c r="E64" s="40">
        <v>0</v>
      </c>
      <c r="F64" s="40">
        <f t="shared" si="3"/>
        <v>2.8985108739840002</v>
      </c>
      <c r="G64" s="40">
        <f t="shared" si="9"/>
        <v>2.8985108739840002</v>
      </c>
      <c r="H64" s="40">
        <f t="shared" si="4"/>
        <v>0.94404485999999999</v>
      </c>
      <c r="I64" s="40">
        <v>0.1509604776</v>
      </c>
      <c r="J64" s="40">
        <v>0.94404485999999999</v>
      </c>
      <c r="K64" s="40">
        <v>0</v>
      </c>
      <c r="L64" s="41" t="s">
        <v>48</v>
      </c>
      <c r="M64" s="40">
        <v>0</v>
      </c>
      <c r="N64" s="41" t="s">
        <v>48</v>
      </c>
      <c r="O64" s="40">
        <v>2.7475503963840002</v>
      </c>
      <c r="P64" s="41" t="s">
        <v>48</v>
      </c>
      <c r="Q64" s="40">
        <f t="shared" si="5"/>
        <v>1.9544660139840002</v>
      </c>
      <c r="R64" s="40">
        <f t="shared" si="6"/>
        <v>0.79308438240000001</v>
      </c>
      <c r="S64" s="73">
        <f t="shared" si="7"/>
        <v>525.35895156706886</v>
      </c>
      <c r="T64" s="41" t="s">
        <v>48</v>
      </c>
    </row>
    <row r="65" spans="1:20" ht="30" x14ac:dyDescent="0.25">
      <c r="A65" s="19" t="s">
        <v>88</v>
      </c>
      <c r="B65" s="20" t="s">
        <v>90</v>
      </c>
      <c r="C65" s="21" t="s">
        <v>91</v>
      </c>
      <c r="D65" s="39">
        <f t="shared" si="2"/>
        <v>2.8985108739840002</v>
      </c>
      <c r="E65" s="39">
        <v>0</v>
      </c>
      <c r="F65" s="39">
        <f t="shared" si="3"/>
        <v>2.8985108739840002</v>
      </c>
      <c r="G65" s="39">
        <f t="shared" si="9"/>
        <v>2.8985108739840002</v>
      </c>
      <c r="H65" s="39">
        <f t="shared" si="4"/>
        <v>0</v>
      </c>
      <c r="I65" s="39">
        <v>0.1509604776</v>
      </c>
      <c r="J65" s="39">
        <v>0</v>
      </c>
      <c r="K65" s="39">
        <v>0</v>
      </c>
      <c r="L65" s="38" t="s">
        <v>48</v>
      </c>
      <c r="M65" s="39">
        <v>0</v>
      </c>
      <c r="N65" s="38" t="s">
        <v>48</v>
      </c>
      <c r="O65" s="39">
        <v>2.7475503963840002</v>
      </c>
      <c r="P65" s="38" t="s">
        <v>48</v>
      </c>
      <c r="Q65" s="39">
        <f t="shared" si="5"/>
        <v>2.8985108739840002</v>
      </c>
      <c r="R65" s="39">
        <f t="shared" si="6"/>
        <v>-0.1509604776</v>
      </c>
      <c r="S65" s="74">
        <f t="shared" si="7"/>
        <v>-100</v>
      </c>
      <c r="T65" s="38"/>
    </row>
    <row r="66" spans="1:20" ht="33.75" customHeight="1" x14ac:dyDescent="0.25">
      <c r="A66" s="19" t="s">
        <v>88</v>
      </c>
      <c r="B66" s="49" t="s">
        <v>334</v>
      </c>
      <c r="C66" s="50" t="s">
        <v>221</v>
      </c>
      <c r="D66" s="39">
        <f t="shared" si="2"/>
        <v>0</v>
      </c>
      <c r="E66" s="39">
        <v>0</v>
      </c>
      <c r="F66" s="39">
        <f t="shared" si="3"/>
        <v>0</v>
      </c>
      <c r="G66" s="39">
        <f t="shared" si="9"/>
        <v>0</v>
      </c>
      <c r="H66" s="39">
        <f t="shared" si="4"/>
        <v>9.492318000000001E-2</v>
      </c>
      <c r="I66" s="39">
        <v>0</v>
      </c>
      <c r="J66" s="39">
        <v>9.492318000000001E-2</v>
      </c>
      <c r="K66" s="39">
        <v>0</v>
      </c>
      <c r="L66" s="38" t="s">
        <v>48</v>
      </c>
      <c r="M66" s="39">
        <v>0</v>
      </c>
      <c r="N66" s="38" t="s">
        <v>48</v>
      </c>
      <c r="O66" s="39">
        <v>0</v>
      </c>
      <c r="P66" s="38" t="s">
        <v>48</v>
      </c>
      <c r="Q66" s="39">
        <f t="shared" si="5"/>
        <v>-9.492318000000001E-2</v>
      </c>
      <c r="R66" s="39">
        <f t="shared" si="6"/>
        <v>9.492318000000001E-2</v>
      </c>
      <c r="S66" s="74">
        <v>100</v>
      </c>
      <c r="T66" s="42" t="s">
        <v>439</v>
      </c>
    </row>
    <row r="67" spans="1:20" ht="34.5" customHeight="1" x14ac:dyDescent="0.25">
      <c r="A67" s="19" t="s">
        <v>88</v>
      </c>
      <c r="B67" s="49" t="s">
        <v>335</v>
      </c>
      <c r="C67" s="50" t="s">
        <v>255</v>
      </c>
      <c r="D67" s="39">
        <f t="shared" si="2"/>
        <v>0</v>
      </c>
      <c r="E67" s="39">
        <v>0</v>
      </c>
      <c r="F67" s="39">
        <f t="shared" si="3"/>
        <v>0</v>
      </c>
      <c r="G67" s="39">
        <f t="shared" si="9"/>
        <v>0</v>
      </c>
      <c r="H67" s="39">
        <f t="shared" si="4"/>
        <v>7.9978355999999987E-2</v>
      </c>
      <c r="I67" s="39">
        <v>0</v>
      </c>
      <c r="J67" s="39">
        <v>7.9978355999999987E-2</v>
      </c>
      <c r="K67" s="39">
        <v>0</v>
      </c>
      <c r="L67" s="38" t="s">
        <v>48</v>
      </c>
      <c r="M67" s="39">
        <v>0</v>
      </c>
      <c r="N67" s="38" t="s">
        <v>48</v>
      </c>
      <c r="O67" s="39">
        <v>0</v>
      </c>
      <c r="P67" s="38" t="s">
        <v>48</v>
      </c>
      <c r="Q67" s="39">
        <f t="shared" si="5"/>
        <v>-7.9978355999999987E-2</v>
      </c>
      <c r="R67" s="39">
        <f t="shared" si="6"/>
        <v>7.9978355999999987E-2</v>
      </c>
      <c r="S67" s="74">
        <v>100</v>
      </c>
      <c r="T67" s="42" t="s">
        <v>439</v>
      </c>
    </row>
    <row r="68" spans="1:20" ht="34.5" customHeight="1" x14ac:dyDescent="0.25">
      <c r="A68" s="19" t="s">
        <v>88</v>
      </c>
      <c r="B68" s="49" t="s">
        <v>336</v>
      </c>
      <c r="C68" s="50" t="s">
        <v>253</v>
      </c>
      <c r="D68" s="39">
        <f t="shared" si="2"/>
        <v>0</v>
      </c>
      <c r="E68" s="39">
        <v>0</v>
      </c>
      <c r="F68" s="39">
        <f t="shared" si="3"/>
        <v>0</v>
      </c>
      <c r="G68" s="39">
        <f t="shared" si="9"/>
        <v>0</v>
      </c>
      <c r="H68" s="39">
        <f t="shared" si="4"/>
        <v>0.11273455199999999</v>
      </c>
      <c r="I68" s="39">
        <v>0</v>
      </c>
      <c r="J68" s="39">
        <v>0.11273455199999999</v>
      </c>
      <c r="K68" s="39">
        <v>0</v>
      </c>
      <c r="L68" s="38" t="s">
        <v>48</v>
      </c>
      <c r="M68" s="39">
        <v>0</v>
      </c>
      <c r="N68" s="38" t="s">
        <v>48</v>
      </c>
      <c r="O68" s="39">
        <v>0</v>
      </c>
      <c r="P68" s="38" t="s">
        <v>48</v>
      </c>
      <c r="Q68" s="39">
        <f t="shared" si="5"/>
        <v>-0.11273455199999999</v>
      </c>
      <c r="R68" s="39">
        <f t="shared" si="6"/>
        <v>0.11273455199999999</v>
      </c>
      <c r="S68" s="74">
        <v>100</v>
      </c>
      <c r="T68" s="42" t="s">
        <v>439</v>
      </c>
    </row>
    <row r="69" spans="1:20" ht="34.5" customHeight="1" x14ac:dyDescent="0.25">
      <c r="A69" s="19" t="s">
        <v>88</v>
      </c>
      <c r="B69" s="49" t="s">
        <v>337</v>
      </c>
      <c r="C69" s="50" t="s">
        <v>227</v>
      </c>
      <c r="D69" s="39">
        <f t="shared" si="2"/>
        <v>0</v>
      </c>
      <c r="E69" s="39">
        <v>0</v>
      </c>
      <c r="F69" s="39">
        <f t="shared" si="3"/>
        <v>0</v>
      </c>
      <c r="G69" s="39">
        <f t="shared" si="9"/>
        <v>0</v>
      </c>
      <c r="H69" s="39">
        <f t="shared" si="4"/>
        <v>1.0154688000000002E-2</v>
      </c>
      <c r="I69" s="39">
        <v>0</v>
      </c>
      <c r="J69" s="39">
        <v>1.0154688000000002E-2</v>
      </c>
      <c r="K69" s="39">
        <v>0</v>
      </c>
      <c r="L69" s="38" t="s">
        <v>48</v>
      </c>
      <c r="M69" s="39">
        <v>0</v>
      </c>
      <c r="N69" s="38" t="s">
        <v>48</v>
      </c>
      <c r="O69" s="39">
        <v>0</v>
      </c>
      <c r="P69" s="38" t="s">
        <v>48</v>
      </c>
      <c r="Q69" s="39">
        <f t="shared" si="5"/>
        <v>-1.0154688000000002E-2</v>
      </c>
      <c r="R69" s="39">
        <f t="shared" si="6"/>
        <v>1.0154688000000002E-2</v>
      </c>
      <c r="S69" s="74">
        <v>100</v>
      </c>
      <c r="T69" s="42" t="s">
        <v>439</v>
      </c>
    </row>
    <row r="70" spans="1:20" ht="30" x14ac:dyDescent="0.25">
      <c r="A70" s="19" t="s">
        <v>88</v>
      </c>
      <c r="B70" s="49" t="s">
        <v>338</v>
      </c>
      <c r="C70" s="50" t="s">
        <v>229</v>
      </c>
      <c r="D70" s="39">
        <f t="shared" si="2"/>
        <v>0</v>
      </c>
      <c r="E70" s="39">
        <v>0</v>
      </c>
      <c r="F70" s="39">
        <f t="shared" si="3"/>
        <v>0</v>
      </c>
      <c r="G70" s="39">
        <f t="shared" si="9"/>
        <v>0</v>
      </c>
      <c r="H70" s="39">
        <f t="shared" si="4"/>
        <v>2.0349599999999999E-2</v>
      </c>
      <c r="I70" s="39">
        <v>0</v>
      </c>
      <c r="J70" s="39">
        <v>2.0349599999999999E-2</v>
      </c>
      <c r="K70" s="39">
        <v>0</v>
      </c>
      <c r="L70" s="38" t="s">
        <v>48</v>
      </c>
      <c r="M70" s="39">
        <v>0</v>
      </c>
      <c r="N70" s="38" t="s">
        <v>48</v>
      </c>
      <c r="O70" s="39">
        <v>0</v>
      </c>
      <c r="P70" s="38" t="s">
        <v>48</v>
      </c>
      <c r="Q70" s="39">
        <f t="shared" si="5"/>
        <v>-2.0349599999999999E-2</v>
      </c>
      <c r="R70" s="39">
        <f t="shared" si="6"/>
        <v>2.0349599999999999E-2</v>
      </c>
      <c r="S70" s="74">
        <v>100</v>
      </c>
      <c r="T70" s="42" t="s">
        <v>439</v>
      </c>
    </row>
    <row r="71" spans="1:20" ht="30" x14ac:dyDescent="0.25">
      <c r="A71" s="19" t="s">
        <v>88</v>
      </c>
      <c r="B71" s="49" t="s">
        <v>339</v>
      </c>
      <c r="C71" s="50" t="s">
        <v>340</v>
      </c>
      <c r="D71" s="39">
        <f t="shared" si="2"/>
        <v>0</v>
      </c>
      <c r="E71" s="39">
        <v>0</v>
      </c>
      <c r="F71" s="39">
        <f t="shared" si="3"/>
        <v>0</v>
      </c>
      <c r="G71" s="39">
        <f t="shared" si="9"/>
        <v>0</v>
      </c>
      <c r="H71" s="39">
        <f t="shared" si="4"/>
        <v>2.3645999999999997E-2</v>
      </c>
      <c r="I71" s="39">
        <v>0</v>
      </c>
      <c r="J71" s="39">
        <v>2.3645999999999997E-2</v>
      </c>
      <c r="K71" s="39">
        <v>0</v>
      </c>
      <c r="L71" s="38" t="s">
        <v>48</v>
      </c>
      <c r="M71" s="39">
        <v>0</v>
      </c>
      <c r="N71" s="38" t="s">
        <v>48</v>
      </c>
      <c r="O71" s="39">
        <v>0</v>
      </c>
      <c r="P71" s="38" t="s">
        <v>48</v>
      </c>
      <c r="Q71" s="39">
        <f t="shared" si="5"/>
        <v>-2.3645999999999997E-2</v>
      </c>
      <c r="R71" s="39">
        <f t="shared" si="6"/>
        <v>2.3645999999999997E-2</v>
      </c>
      <c r="S71" s="74">
        <v>100</v>
      </c>
      <c r="T71" s="42" t="s">
        <v>435</v>
      </c>
    </row>
    <row r="72" spans="1:20" ht="30" x14ac:dyDescent="0.25">
      <c r="A72" s="19" t="s">
        <v>88</v>
      </c>
      <c r="B72" s="49" t="s">
        <v>341</v>
      </c>
      <c r="C72" s="50" t="s">
        <v>309</v>
      </c>
      <c r="D72" s="39">
        <f t="shared" si="2"/>
        <v>0</v>
      </c>
      <c r="E72" s="39">
        <v>0</v>
      </c>
      <c r="F72" s="39">
        <f t="shared" si="3"/>
        <v>0</v>
      </c>
      <c r="G72" s="39">
        <f t="shared" si="9"/>
        <v>0</v>
      </c>
      <c r="H72" s="39">
        <f t="shared" si="4"/>
        <v>0.10787787600000001</v>
      </c>
      <c r="I72" s="39">
        <v>0</v>
      </c>
      <c r="J72" s="39">
        <v>0.10787787600000001</v>
      </c>
      <c r="K72" s="39">
        <v>0</v>
      </c>
      <c r="L72" s="38" t="s">
        <v>48</v>
      </c>
      <c r="M72" s="39">
        <v>0</v>
      </c>
      <c r="N72" s="38" t="s">
        <v>48</v>
      </c>
      <c r="O72" s="39">
        <v>0</v>
      </c>
      <c r="P72" s="38" t="s">
        <v>48</v>
      </c>
      <c r="Q72" s="39">
        <f t="shared" si="5"/>
        <v>-0.10787787600000001</v>
      </c>
      <c r="R72" s="39">
        <f t="shared" si="6"/>
        <v>0.10787787600000001</v>
      </c>
      <c r="S72" s="74">
        <v>100</v>
      </c>
      <c r="T72" s="42" t="s">
        <v>439</v>
      </c>
    </row>
    <row r="73" spans="1:20" ht="30" x14ac:dyDescent="0.25">
      <c r="A73" s="19" t="s">
        <v>88</v>
      </c>
      <c r="B73" s="49" t="s">
        <v>342</v>
      </c>
      <c r="C73" s="50" t="s">
        <v>311</v>
      </c>
      <c r="D73" s="39">
        <f t="shared" si="2"/>
        <v>0</v>
      </c>
      <c r="E73" s="39">
        <v>0</v>
      </c>
      <c r="F73" s="39">
        <f t="shared" si="3"/>
        <v>0</v>
      </c>
      <c r="G73" s="39">
        <f t="shared" si="9"/>
        <v>0</v>
      </c>
      <c r="H73" s="39">
        <f t="shared" si="4"/>
        <v>5.6492472000000002E-2</v>
      </c>
      <c r="I73" s="39">
        <v>0</v>
      </c>
      <c r="J73" s="39">
        <v>5.6492472000000002E-2</v>
      </c>
      <c r="K73" s="39">
        <v>0</v>
      </c>
      <c r="L73" s="38" t="s">
        <v>48</v>
      </c>
      <c r="M73" s="39">
        <v>0</v>
      </c>
      <c r="N73" s="38" t="s">
        <v>48</v>
      </c>
      <c r="O73" s="39">
        <v>0</v>
      </c>
      <c r="P73" s="38" t="s">
        <v>48</v>
      </c>
      <c r="Q73" s="39">
        <f t="shared" si="5"/>
        <v>-5.6492472000000002E-2</v>
      </c>
      <c r="R73" s="39">
        <f t="shared" si="6"/>
        <v>5.6492472000000002E-2</v>
      </c>
      <c r="S73" s="74">
        <v>100</v>
      </c>
      <c r="T73" s="42" t="s">
        <v>439</v>
      </c>
    </row>
    <row r="74" spans="1:20" ht="30" x14ac:dyDescent="0.25">
      <c r="A74" s="19" t="s">
        <v>88</v>
      </c>
      <c r="B74" s="49" t="s">
        <v>343</v>
      </c>
      <c r="C74" s="50" t="s">
        <v>313</v>
      </c>
      <c r="D74" s="39">
        <f t="shared" si="2"/>
        <v>0</v>
      </c>
      <c r="E74" s="39">
        <v>0</v>
      </c>
      <c r="F74" s="39">
        <f t="shared" si="3"/>
        <v>0</v>
      </c>
      <c r="G74" s="39">
        <f t="shared" si="9"/>
        <v>0</v>
      </c>
      <c r="H74" s="39">
        <f t="shared" si="4"/>
        <v>5.1785639999999994E-2</v>
      </c>
      <c r="I74" s="39">
        <v>0</v>
      </c>
      <c r="J74" s="39">
        <v>5.1785639999999994E-2</v>
      </c>
      <c r="K74" s="39">
        <v>0</v>
      </c>
      <c r="L74" s="38" t="s">
        <v>48</v>
      </c>
      <c r="M74" s="39">
        <v>0</v>
      </c>
      <c r="N74" s="38" t="s">
        <v>48</v>
      </c>
      <c r="O74" s="39">
        <v>0</v>
      </c>
      <c r="P74" s="38" t="s">
        <v>48</v>
      </c>
      <c r="Q74" s="39">
        <f t="shared" si="5"/>
        <v>-5.1785639999999994E-2</v>
      </c>
      <c r="R74" s="39">
        <f t="shared" si="6"/>
        <v>5.1785639999999994E-2</v>
      </c>
      <c r="S74" s="74">
        <v>100</v>
      </c>
      <c r="T74" s="42" t="s">
        <v>439</v>
      </c>
    </row>
    <row r="75" spans="1:20" ht="30" x14ac:dyDescent="0.25">
      <c r="A75" s="19" t="s">
        <v>88</v>
      </c>
      <c r="B75" s="49" t="s">
        <v>344</v>
      </c>
      <c r="C75" s="50" t="s">
        <v>315</v>
      </c>
      <c r="D75" s="39">
        <f t="shared" si="2"/>
        <v>0</v>
      </c>
      <c r="E75" s="39">
        <v>0</v>
      </c>
      <c r="F75" s="39">
        <f t="shared" si="3"/>
        <v>0</v>
      </c>
      <c r="G75" s="39">
        <f t="shared" si="9"/>
        <v>0</v>
      </c>
      <c r="H75" s="39">
        <f t="shared" si="4"/>
        <v>2.9212319999999997E-3</v>
      </c>
      <c r="I75" s="39">
        <v>0</v>
      </c>
      <c r="J75" s="39">
        <v>2.9212319999999997E-3</v>
      </c>
      <c r="K75" s="39">
        <v>0</v>
      </c>
      <c r="L75" s="38" t="s">
        <v>48</v>
      </c>
      <c r="M75" s="39">
        <v>0</v>
      </c>
      <c r="N75" s="38" t="s">
        <v>48</v>
      </c>
      <c r="O75" s="39">
        <v>0</v>
      </c>
      <c r="P75" s="38" t="s">
        <v>48</v>
      </c>
      <c r="Q75" s="39">
        <f t="shared" si="5"/>
        <v>-2.9212319999999997E-3</v>
      </c>
      <c r="R75" s="39">
        <f t="shared" si="6"/>
        <v>2.9212319999999997E-3</v>
      </c>
      <c r="S75" s="74">
        <v>100</v>
      </c>
      <c r="T75" s="42" t="s">
        <v>439</v>
      </c>
    </row>
    <row r="76" spans="1:20" ht="30" x14ac:dyDescent="0.25">
      <c r="A76" s="19" t="s">
        <v>88</v>
      </c>
      <c r="B76" s="49" t="s">
        <v>345</v>
      </c>
      <c r="C76" s="50" t="s">
        <v>317</v>
      </c>
      <c r="D76" s="39">
        <f t="shared" si="2"/>
        <v>0</v>
      </c>
      <c r="E76" s="39">
        <v>0</v>
      </c>
      <c r="F76" s="39">
        <f t="shared" si="3"/>
        <v>0</v>
      </c>
      <c r="G76" s="39">
        <f t="shared" si="9"/>
        <v>0</v>
      </c>
      <c r="H76" s="39">
        <f t="shared" si="4"/>
        <v>5.4000000000000001E-4</v>
      </c>
      <c r="I76" s="39">
        <v>0</v>
      </c>
      <c r="J76" s="39">
        <v>5.4000000000000001E-4</v>
      </c>
      <c r="K76" s="39">
        <v>0</v>
      </c>
      <c r="L76" s="38" t="s">
        <v>48</v>
      </c>
      <c r="M76" s="39">
        <v>0</v>
      </c>
      <c r="N76" s="38" t="s">
        <v>48</v>
      </c>
      <c r="O76" s="39">
        <v>0</v>
      </c>
      <c r="P76" s="38" t="s">
        <v>48</v>
      </c>
      <c r="Q76" s="39">
        <f t="shared" si="5"/>
        <v>-5.4000000000000001E-4</v>
      </c>
      <c r="R76" s="39">
        <f t="shared" si="6"/>
        <v>5.4000000000000001E-4</v>
      </c>
      <c r="S76" s="74">
        <v>100</v>
      </c>
      <c r="T76" s="42" t="s">
        <v>439</v>
      </c>
    </row>
    <row r="77" spans="1:20" ht="30" x14ac:dyDescent="0.25">
      <c r="A77" s="19" t="s">
        <v>88</v>
      </c>
      <c r="B77" s="49" t="s">
        <v>346</v>
      </c>
      <c r="C77" s="50" t="s">
        <v>319</v>
      </c>
      <c r="D77" s="39">
        <f t="shared" si="2"/>
        <v>0</v>
      </c>
      <c r="E77" s="39">
        <v>0</v>
      </c>
      <c r="F77" s="39">
        <f t="shared" si="3"/>
        <v>0</v>
      </c>
      <c r="G77" s="39">
        <f t="shared" si="9"/>
        <v>0</v>
      </c>
      <c r="H77" s="39">
        <f t="shared" si="4"/>
        <v>2.7120168E-2</v>
      </c>
      <c r="I77" s="39">
        <v>0</v>
      </c>
      <c r="J77" s="39">
        <v>2.7120168E-2</v>
      </c>
      <c r="K77" s="39">
        <v>0</v>
      </c>
      <c r="L77" s="38" t="s">
        <v>48</v>
      </c>
      <c r="M77" s="39">
        <v>0</v>
      </c>
      <c r="N77" s="38" t="s">
        <v>48</v>
      </c>
      <c r="O77" s="39">
        <v>0</v>
      </c>
      <c r="P77" s="38" t="s">
        <v>48</v>
      </c>
      <c r="Q77" s="39">
        <f t="shared" si="5"/>
        <v>-2.7120168E-2</v>
      </c>
      <c r="R77" s="39">
        <f t="shared" si="6"/>
        <v>2.7120168E-2</v>
      </c>
      <c r="S77" s="74">
        <v>100</v>
      </c>
      <c r="T77" s="42" t="s">
        <v>439</v>
      </c>
    </row>
    <row r="78" spans="1:20" ht="30" x14ac:dyDescent="0.25">
      <c r="A78" s="19" t="s">
        <v>88</v>
      </c>
      <c r="B78" s="49" t="s">
        <v>347</v>
      </c>
      <c r="C78" s="50" t="s">
        <v>348</v>
      </c>
      <c r="D78" s="39">
        <f t="shared" si="2"/>
        <v>0</v>
      </c>
      <c r="E78" s="39">
        <v>0</v>
      </c>
      <c r="F78" s="39">
        <f t="shared" si="3"/>
        <v>0</v>
      </c>
      <c r="G78" s="39">
        <f t="shared" si="9"/>
        <v>0</v>
      </c>
      <c r="H78" s="39">
        <f t="shared" si="4"/>
        <v>2.8310784000000002E-2</v>
      </c>
      <c r="I78" s="39">
        <v>0</v>
      </c>
      <c r="J78" s="39">
        <v>2.8310784000000002E-2</v>
      </c>
      <c r="K78" s="39">
        <v>0</v>
      </c>
      <c r="L78" s="38" t="s">
        <v>48</v>
      </c>
      <c r="M78" s="39">
        <v>0</v>
      </c>
      <c r="N78" s="38" t="s">
        <v>48</v>
      </c>
      <c r="O78" s="39">
        <v>0</v>
      </c>
      <c r="P78" s="38" t="s">
        <v>48</v>
      </c>
      <c r="Q78" s="39">
        <f t="shared" si="5"/>
        <v>-2.8310784000000002E-2</v>
      </c>
      <c r="R78" s="39">
        <f t="shared" si="6"/>
        <v>2.8310784000000002E-2</v>
      </c>
      <c r="S78" s="74">
        <v>100</v>
      </c>
      <c r="T78" s="42" t="s">
        <v>439</v>
      </c>
    </row>
    <row r="79" spans="1:20" ht="45" x14ac:dyDescent="0.25">
      <c r="A79" s="19" t="s">
        <v>88</v>
      </c>
      <c r="B79" s="49" t="s">
        <v>349</v>
      </c>
      <c r="C79" s="50" t="s">
        <v>350</v>
      </c>
      <c r="D79" s="39">
        <f t="shared" si="2"/>
        <v>0</v>
      </c>
      <c r="E79" s="39">
        <v>0</v>
      </c>
      <c r="F79" s="39">
        <f t="shared" si="3"/>
        <v>0</v>
      </c>
      <c r="G79" s="39">
        <f t="shared" si="9"/>
        <v>0</v>
      </c>
      <c r="H79" s="39">
        <f t="shared" si="4"/>
        <v>0.327210312</v>
      </c>
      <c r="I79" s="39">
        <v>0</v>
      </c>
      <c r="J79" s="39">
        <v>0.327210312</v>
      </c>
      <c r="K79" s="39">
        <v>0</v>
      </c>
      <c r="L79" s="38" t="s">
        <v>48</v>
      </c>
      <c r="M79" s="39">
        <v>0</v>
      </c>
      <c r="N79" s="38" t="s">
        <v>48</v>
      </c>
      <c r="O79" s="39">
        <v>0</v>
      </c>
      <c r="P79" s="38" t="s">
        <v>48</v>
      </c>
      <c r="Q79" s="39">
        <f t="shared" si="5"/>
        <v>-0.327210312</v>
      </c>
      <c r="R79" s="39">
        <f t="shared" si="6"/>
        <v>0.327210312</v>
      </c>
      <c r="S79" s="74">
        <v>100</v>
      </c>
      <c r="T79" s="42" t="s">
        <v>443</v>
      </c>
    </row>
    <row r="80" spans="1:20" ht="57" x14ac:dyDescent="0.25">
      <c r="A80" s="11" t="s">
        <v>92</v>
      </c>
      <c r="B80" s="14" t="s">
        <v>93</v>
      </c>
      <c r="C80" s="15" t="s">
        <v>51</v>
      </c>
      <c r="D80" s="40">
        <f t="shared" si="2"/>
        <v>3.9754149480000001</v>
      </c>
      <c r="E80" s="40">
        <v>0</v>
      </c>
      <c r="F80" s="40">
        <f t="shared" si="3"/>
        <v>3.9754149480000001</v>
      </c>
      <c r="G80" s="40">
        <f t="shared" si="9"/>
        <v>3.9754149480000001</v>
      </c>
      <c r="H80" s="40">
        <f t="shared" si="4"/>
        <v>0.38865207600000001</v>
      </c>
      <c r="I80" s="40">
        <v>0</v>
      </c>
      <c r="J80" s="40">
        <v>0.38865207600000001</v>
      </c>
      <c r="K80" s="40">
        <v>0</v>
      </c>
      <c r="L80" s="41" t="s">
        <v>48</v>
      </c>
      <c r="M80" s="40">
        <v>0</v>
      </c>
      <c r="N80" s="41" t="s">
        <v>48</v>
      </c>
      <c r="O80" s="40">
        <v>3.9754149480000001</v>
      </c>
      <c r="P80" s="41" t="s">
        <v>48</v>
      </c>
      <c r="Q80" s="40">
        <f t="shared" si="5"/>
        <v>3.586762872</v>
      </c>
      <c r="R80" s="40">
        <f t="shared" si="6"/>
        <v>0.38865207600000001</v>
      </c>
      <c r="S80" s="73">
        <v>100</v>
      </c>
      <c r="T80" s="41" t="s">
        <v>48</v>
      </c>
    </row>
    <row r="81" spans="1:20" ht="30" x14ac:dyDescent="0.25">
      <c r="A81" s="28" t="s">
        <v>92</v>
      </c>
      <c r="B81" s="23" t="s">
        <v>182</v>
      </c>
      <c r="C81" s="51" t="s">
        <v>183</v>
      </c>
      <c r="D81" s="39">
        <f t="shared" ref="D81:D144" si="10">G81</f>
        <v>0.82580253599999986</v>
      </c>
      <c r="E81" s="39">
        <v>0</v>
      </c>
      <c r="F81" s="39">
        <f t="shared" ref="F81:F144" si="11">D81-E81</f>
        <v>0.82580253599999986</v>
      </c>
      <c r="G81" s="39">
        <f t="shared" si="9"/>
        <v>0.82580253599999986</v>
      </c>
      <c r="H81" s="39">
        <f t="shared" ref="H81:H144" si="12">J81</f>
        <v>0</v>
      </c>
      <c r="I81" s="39">
        <v>0</v>
      </c>
      <c r="J81" s="39">
        <v>0</v>
      </c>
      <c r="K81" s="39">
        <v>0</v>
      </c>
      <c r="L81" s="38" t="s">
        <v>48</v>
      </c>
      <c r="M81" s="39">
        <v>0</v>
      </c>
      <c r="N81" s="38" t="s">
        <v>48</v>
      </c>
      <c r="O81" s="39">
        <v>0.82580253599999986</v>
      </c>
      <c r="P81" s="38" t="s">
        <v>48</v>
      </c>
      <c r="Q81" s="39">
        <f t="shared" ref="Q81:Q144" si="13">F81-H81</f>
        <v>0.82580253599999986</v>
      </c>
      <c r="R81" s="39">
        <f t="shared" ref="R81:R144" si="14">J81-I81</f>
        <v>0</v>
      </c>
      <c r="S81" s="74">
        <v>0</v>
      </c>
      <c r="T81" s="42" t="s">
        <v>439</v>
      </c>
    </row>
    <row r="82" spans="1:20" ht="30" x14ac:dyDescent="0.25">
      <c r="A82" s="28" t="s">
        <v>92</v>
      </c>
      <c r="B82" s="23" t="s">
        <v>351</v>
      </c>
      <c r="C82" s="51" t="s">
        <v>352</v>
      </c>
      <c r="D82" s="39">
        <f t="shared" si="10"/>
        <v>0</v>
      </c>
      <c r="E82" s="39">
        <v>0</v>
      </c>
      <c r="F82" s="39">
        <f t="shared" si="11"/>
        <v>0</v>
      </c>
      <c r="G82" s="39">
        <f t="shared" si="9"/>
        <v>0</v>
      </c>
      <c r="H82" s="39">
        <f t="shared" si="12"/>
        <v>4.9904759999999998E-3</v>
      </c>
      <c r="I82" s="39">
        <v>0</v>
      </c>
      <c r="J82" s="39">
        <v>4.9904759999999998E-3</v>
      </c>
      <c r="K82" s="39">
        <v>0</v>
      </c>
      <c r="L82" s="38" t="s">
        <v>48</v>
      </c>
      <c r="M82" s="39">
        <v>0</v>
      </c>
      <c r="N82" s="38" t="s">
        <v>48</v>
      </c>
      <c r="O82" s="39">
        <v>0</v>
      </c>
      <c r="P82" s="38" t="s">
        <v>48</v>
      </c>
      <c r="Q82" s="39">
        <f t="shared" si="13"/>
        <v>-4.9904759999999998E-3</v>
      </c>
      <c r="R82" s="39">
        <f t="shared" si="14"/>
        <v>4.9904759999999998E-3</v>
      </c>
      <c r="S82" s="74">
        <v>100</v>
      </c>
      <c r="T82" s="42" t="s">
        <v>439</v>
      </c>
    </row>
    <row r="83" spans="1:20" ht="30" x14ac:dyDescent="0.25">
      <c r="A83" s="28" t="s">
        <v>92</v>
      </c>
      <c r="B83" s="23" t="s">
        <v>353</v>
      </c>
      <c r="C83" s="51" t="s">
        <v>354</v>
      </c>
      <c r="D83" s="39">
        <f t="shared" si="10"/>
        <v>0</v>
      </c>
      <c r="E83" s="39">
        <v>0</v>
      </c>
      <c r="F83" s="39">
        <f t="shared" si="11"/>
        <v>0</v>
      </c>
      <c r="G83" s="39">
        <f t="shared" si="9"/>
        <v>0</v>
      </c>
      <c r="H83" s="39">
        <f t="shared" si="12"/>
        <v>5.4585936000000002E-2</v>
      </c>
      <c r="I83" s="39">
        <v>0</v>
      </c>
      <c r="J83" s="39">
        <v>5.4585936000000002E-2</v>
      </c>
      <c r="K83" s="39">
        <v>0</v>
      </c>
      <c r="L83" s="38" t="s">
        <v>48</v>
      </c>
      <c r="M83" s="39">
        <v>0</v>
      </c>
      <c r="N83" s="38" t="s">
        <v>48</v>
      </c>
      <c r="O83" s="39">
        <v>0</v>
      </c>
      <c r="P83" s="38" t="s">
        <v>48</v>
      </c>
      <c r="Q83" s="39">
        <f t="shared" si="13"/>
        <v>-5.4585936000000002E-2</v>
      </c>
      <c r="R83" s="39">
        <f t="shared" si="14"/>
        <v>5.4585936000000002E-2</v>
      </c>
      <c r="S83" s="74">
        <v>100</v>
      </c>
      <c r="T83" s="42" t="s">
        <v>439</v>
      </c>
    </row>
    <row r="84" spans="1:20" ht="30" x14ac:dyDescent="0.25">
      <c r="A84" s="28" t="s">
        <v>92</v>
      </c>
      <c r="B84" s="23" t="s">
        <v>355</v>
      </c>
      <c r="C84" s="51" t="s">
        <v>356</v>
      </c>
      <c r="D84" s="39">
        <f t="shared" si="10"/>
        <v>0</v>
      </c>
      <c r="E84" s="39">
        <v>0</v>
      </c>
      <c r="F84" s="39">
        <f t="shared" si="11"/>
        <v>0</v>
      </c>
      <c r="G84" s="39">
        <f t="shared" si="9"/>
        <v>0</v>
      </c>
      <c r="H84" s="39">
        <f t="shared" si="12"/>
        <v>1.456908E-2</v>
      </c>
      <c r="I84" s="39">
        <v>0</v>
      </c>
      <c r="J84" s="39">
        <v>1.456908E-2</v>
      </c>
      <c r="K84" s="39">
        <v>0</v>
      </c>
      <c r="L84" s="38" t="s">
        <v>48</v>
      </c>
      <c r="M84" s="39">
        <v>0</v>
      </c>
      <c r="N84" s="38" t="s">
        <v>48</v>
      </c>
      <c r="O84" s="39">
        <v>0</v>
      </c>
      <c r="P84" s="38" t="s">
        <v>48</v>
      </c>
      <c r="Q84" s="39">
        <f t="shared" si="13"/>
        <v>-1.456908E-2</v>
      </c>
      <c r="R84" s="39">
        <f t="shared" si="14"/>
        <v>1.456908E-2</v>
      </c>
      <c r="S84" s="74">
        <v>100</v>
      </c>
      <c r="T84" s="42" t="s">
        <v>439</v>
      </c>
    </row>
    <row r="85" spans="1:20" ht="30" x14ac:dyDescent="0.25">
      <c r="A85" s="28" t="s">
        <v>92</v>
      </c>
      <c r="B85" s="23" t="s">
        <v>357</v>
      </c>
      <c r="C85" s="51" t="s">
        <v>358</v>
      </c>
      <c r="D85" s="39">
        <f t="shared" si="10"/>
        <v>0</v>
      </c>
      <c r="E85" s="39">
        <v>0</v>
      </c>
      <c r="F85" s="39">
        <f t="shared" si="11"/>
        <v>0</v>
      </c>
      <c r="G85" s="39">
        <f t="shared" si="9"/>
        <v>0</v>
      </c>
      <c r="H85" s="39">
        <f t="shared" si="12"/>
        <v>5.274936E-3</v>
      </c>
      <c r="I85" s="39">
        <v>0</v>
      </c>
      <c r="J85" s="39">
        <v>5.274936E-3</v>
      </c>
      <c r="K85" s="39">
        <v>0</v>
      </c>
      <c r="L85" s="38" t="s">
        <v>48</v>
      </c>
      <c r="M85" s="39">
        <v>0</v>
      </c>
      <c r="N85" s="38" t="s">
        <v>48</v>
      </c>
      <c r="O85" s="39">
        <v>0</v>
      </c>
      <c r="P85" s="38" t="s">
        <v>48</v>
      </c>
      <c r="Q85" s="39">
        <f t="shared" si="13"/>
        <v>-5.274936E-3</v>
      </c>
      <c r="R85" s="39">
        <f t="shared" si="14"/>
        <v>5.274936E-3</v>
      </c>
      <c r="S85" s="74">
        <v>100</v>
      </c>
      <c r="T85" s="42" t="s">
        <v>439</v>
      </c>
    </row>
    <row r="86" spans="1:20" ht="30" x14ac:dyDescent="0.25">
      <c r="A86" s="28" t="s">
        <v>92</v>
      </c>
      <c r="B86" s="23" t="s">
        <v>359</v>
      </c>
      <c r="C86" s="51" t="s">
        <v>360</v>
      </c>
      <c r="D86" s="39">
        <f t="shared" si="10"/>
        <v>0</v>
      </c>
      <c r="E86" s="39">
        <v>0</v>
      </c>
      <c r="F86" s="39">
        <f t="shared" si="11"/>
        <v>0</v>
      </c>
      <c r="G86" s="39">
        <f t="shared" si="9"/>
        <v>0</v>
      </c>
      <c r="H86" s="39">
        <f t="shared" si="12"/>
        <v>7.5077520000000003E-3</v>
      </c>
      <c r="I86" s="39">
        <v>0</v>
      </c>
      <c r="J86" s="39">
        <v>7.5077520000000003E-3</v>
      </c>
      <c r="K86" s="39">
        <v>0</v>
      </c>
      <c r="L86" s="38" t="s">
        <v>48</v>
      </c>
      <c r="M86" s="39">
        <v>0</v>
      </c>
      <c r="N86" s="38" t="s">
        <v>48</v>
      </c>
      <c r="O86" s="39">
        <v>0</v>
      </c>
      <c r="P86" s="38" t="s">
        <v>48</v>
      </c>
      <c r="Q86" s="39">
        <f t="shared" si="13"/>
        <v>-7.5077520000000003E-3</v>
      </c>
      <c r="R86" s="39">
        <f t="shared" si="14"/>
        <v>7.5077520000000003E-3</v>
      </c>
      <c r="S86" s="74">
        <v>100</v>
      </c>
      <c r="T86" s="42" t="s">
        <v>439</v>
      </c>
    </row>
    <row r="87" spans="1:20" ht="30" x14ac:dyDescent="0.25">
      <c r="A87" s="28" t="s">
        <v>92</v>
      </c>
      <c r="B87" s="23" t="s">
        <v>361</v>
      </c>
      <c r="C87" s="51" t="s">
        <v>362</v>
      </c>
      <c r="D87" s="39">
        <f t="shared" si="10"/>
        <v>0</v>
      </c>
      <c r="E87" s="39">
        <v>0</v>
      </c>
      <c r="F87" s="39">
        <f t="shared" si="11"/>
        <v>0</v>
      </c>
      <c r="G87" s="39">
        <f t="shared" si="9"/>
        <v>0</v>
      </c>
      <c r="H87" s="39">
        <f t="shared" si="12"/>
        <v>6.5013960000000004E-3</v>
      </c>
      <c r="I87" s="39">
        <v>0</v>
      </c>
      <c r="J87" s="39">
        <v>6.5013960000000004E-3</v>
      </c>
      <c r="K87" s="39">
        <v>0</v>
      </c>
      <c r="L87" s="38" t="s">
        <v>48</v>
      </c>
      <c r="M87" s="39">
        <v>0</v>
      </c>
      <c r="N87" s="38" t="s">
        <v>48</v>
      </c>
      <c r="O87" s="39">
        <v>0</v>
      </c>
      <c r="P87" s="38" t="s">
        <v>48</v>
      </c>
      <c r="Q87" s="39">
        <f t="shared" si="13"/>
        <v>-6.5013960000000004E-3</v>
      </c>
      <c r="R87" s="39">
        <f t="shared" si="14"/>
        <v>6.5013960000000004E-3</v>
      </c>
      <c r="S87" s="74">
        <v>100</v>
      </c>
      <c r="T87" s="42" t="s">
        <v>439</v>
      </c>
    </row>
    <row r="88" spans="1:20" ht="30" x14ac:dyDescent="0.25">
      <c r="A88" s="28" t="s">
        <v>92</v>
      </c>
      <c r="B88" s="23" t="s">
        <v>363</v>
      </c>
      <c r="C88" s="51" t="s">
        <v>364</v>
      </c>
      <c r="D88" s="39">
        <f t="shared" si="10"/>
        <v>0</v>
      </c>
      <c r="E88" s="39">
        <v>0</v>
      </c>
      <c r="F88" s="39">
        <f t="shared" si="11"/>
        <v>0</v>
      </c>
      <c r="G88" s="39">
        <f t="shared" si="9"/>
        <v>0</v>
      </c>
      <c r="H88" s="39">
        <f t="shared" si="12"/>
        <v>0.172137444</v>
      </c>
      <c r="I88" s="39">
        <v>0</v>
      </c>
      <c r="J88" s="39">
        <v>0.172137444</v>
      </c>
      <c r="K88" s="39">
        <v>0</v>
      </c>
      <c r="L88" s="38" t="s">
        <v>48</v>
      </c>
      <c r="M88" s="39">
        <v>0</v>
      </c>
      <c r="N88" s="38" t="s">
        <v>48</v>
      </c>
      <c r="O88" s="39">
        <v>0</v>
      </c>
      <c r="P88" s="38" t="s">
        <v>48</v>
      </c>
      <c r="Q88" s="39">
        <f t="shared" si="13"/>
        <v>-0.172137444</v>
      </c>
      <c r="R88" s="39">
        <f t="shared" si="14"/>
        <v>0.172137444</v>
      </c>
      <c r="S88" s="74">
        <v>100</v>
      </c>
      <c r="T88" s="42" t="s">
        <v>439</v>
      </c>
    </row>
    <row r="89" spans="1:20" ht="30" x14ac:dyDescent="0.25">
      <c r="A89" s="28" t="s">
        <v>92</v>
      </c>
      <c r="B89" s="23" t="s">
        <v>365</v>
      </c>
      <c r="C89" s="51" t="s">
        <v>366</v>
      </c>
      <c r="D89" s="39">
        <f t="shared" si="10"/>
        <v>0</v>
      </c>
      <c r="E89" s="39">
        <v>0</v>
      </c>
      <c r="F89" s="39">
        <f t="shared" si="11"/>
        <v>0</v>
      </c>
      <c r="G89" s="39">
        <f t="shared" si="9"/>
        <v>0</v>
      </c>
      <c r="H89" s="39">
        <f t="shared" si="12"/>
        <v>7.3256039999999994E-3</v>
      </c>
      <c r="I89" s="39">
        <v>0</v>
      </c>
      <c r="J89" s="39">
        <v>7.3256039999999994E-3</v>
      </c>
      <c r="K89" s="39">
        <v>0</v>
      </c>
      <c r="L89" s="38" t="s">
        <v>48</v>
      </c>
      <c r="M89" s="39">
        <v>0</v>
      </c>
      <c r="N89" s="38" t="s">
        <v>48</v>
      </c>
      <c r="O89" s="39">
        <v>0</v>
      </c>
      <c r="P89" s="38" t="s">
        <v>48</v>
      </c>
      <c r="Q89" s="39">
        <f t="shared" si="13"/>
        <v>-7.3256039999999994E-3</v>
      </c>
      <c r="R89" s="39">
        <f t="shared" si="14"/>
        <v>7.3256039999999994E-3</v>
      </c>
      <c r="S89" s="74">
        <v>100</v>
      </c>
      <c r="T89" s="42" t="s">
        <v>439</v>
      </c>
    </row>
    <row r="90" spans="1:20" ht="30" x14ac:dyDescent="0.25">
      <c r="A90" s="28" t="s">
        <v>92</v>
      </c>
      <c r="B90" s="23" t="s">
        <v>367</v>
      </c>
      <c r="C90" s="51" t="s">
        <v>368</v>
      </c>
      <c r="D90" s="39">
        <f t="shared" si="10"/>
        <v>0</v>
      </c>
      <c r="E90" s="39">
        <v>0</v>
      </c>
      <c r="F90" s="39">
        <f t="shared" si="11"/>
        <v>0</v>
      </c>
      <c r="G90" s="39">
        <f t="shared" si="9"/>
        <v>0</v>
      </c>
      <c r="H90" s="39">
        <f t="shared" si="12"/>
        <v>6.5546999999999992E-3</v>
      </c>
      <c r="I90" s="39">
        <v>0</v>
      </c>
      <c r="J90" s="39">
        <v>6.5546999999999992E-3</v>
      </c>
      <c r="K90" s="39">
        <v>0</v>
      </c>
      <c r="L90" s="38" t="s">
        <v>48</v>
      </c>
      <c r="M90" s="39">
        <v>0</v>
      </c>
      <c r="N90" s="38" t="s">
        <v>48</v>
      </c>
      <c r="O90" s="39">
        <v>0</v>
      </c>
      <c r="P90" s="38" t="s">
        <v>48</v>
      </c>
      <c r="Q90" s="39">
        <f t="shared" si="13"/>
        <v>-6.5546999999999992E-3</v>
      </c>
      <c r="R90" s="39">
        <f t="shared" si="14"/>
        <v>6.5546999999999992E-3</v>
      </c>
      <c r="S90" s="74">
        <v>100</v>
      </c>
      <c r="T90" s="42" t="s">
        <v>439</v>
      </c>
    </row>
    <row r="91" spans="1:20" ht="30" x14ac:dyDescent="0.25">
      <c r="A91" s="28" t="s">
        <v>92</v>
      </c>
      <c r="B91" s="23" t="s">
        <v>184</v>
      </c>
      <c r="C91" s="51" t="s">
        <v>185</v>
      </c>
      <c r="D91" s="39">
        <f t="shared" si="10"/>
        <v>3.1496124120000006</v>
      </c>
      <c r="E91" s="39">
        <v>0</v>
      </c>
      <c r="F91" s="39">
        <f t="shared" si="11"/>
        <v>3.1496124120000006</v>
      </c>
      <c r="G91" s="39">
        <f t="shared" si="9"/>
        <v>3.1496124120000006</v>
      </c>
      <c r="H91" s="39">
        <f t="shared" si="12"/>
        <v>0</v>
      </c>
      <c r="I91" s="39">
        <v>0</v>
      </c>
      <c r="J91" s="39">
        <v>0</v>
      </c>
      <c r="K91" s="39">
        <v>0</v>
      </c>
      <c r="L91" s="38" t="s">
        <v>48</v>
      </c>
      <c r="M91" s="39">
        <v>0</v>
      </c>
      <c r="N91" s="38" t="s">
        <v>48</v>
      </c>
      <c r="O91" s="39">
        <v>3.1496124120000006</v>
      </c>
      <c r="P91" s="38" t="s">
        <v>48</v>
      </c>
      <c r="Q91" s="39">
        <f t="shared" si="13"/>
        <v>3.1496124120000006</v>
      </c>
      <c r="R91" s="39">
        <f t="shared" si="14"/>
        <v>0</v>
      </c>
      <c r="S91" s="74">
        <v>0</v>
      </c>
      <c r="T91" s="38" t="s">
        <v>48</v>
      </c>
    </row>
    <row r="92" spans="1:20" ht="30" x14ac:dyDescent="0.25">
      <c r="A92" s="28" t="s">
        <v>92</v>
      </c>
      <c r="B92" s="23" t="s">
        <v>369</v>
      </c>
      <c r="C92" s="51" t="s">
        <v>370</v>
      </c>
      <c r="D92" s="39">
        <f t="shared" si="10"/>
        <v>0</v>
      </c>
      <c r="E92" s="39">
        <v>0</v>
      </c>
      <c r="F92" s="39">
        <f t="shared" si="11"/>
        <v>0</v>
      </c>
      <c r="G92" s="39">
        <f t="shared" si="9"/>
        <v>0</v>
      </c>
      <c r="H92" s="39">
        <f t="shared" si="12"/>
        <v>5.881194E-2</v>
      </c>
      <c r="I92" s="39">
        <v>0</v>
      </c>
      <c r="J92" s="39">
        <v>5.881194E-2</v>
      </c>
      <c r="K92" s="39">
        <v>0</v>
      </c>
      <c r="L92" s="38" t="s">
        <v>48</v>
      </c>
      <c r="M92" s="39">
        <v>0</v>
      </c>
      <c r="N92" s="38" t="s">
        <v>48</v>
      </c>
      <c r="O92" s="39">
        <v>0</v>
      </c>
      <c r="P92" s="38" t="s">
        <v>48</v>
      </c>
      <c r="Q92" s="39">
        <f t="shared" si="13"/>
        <v>-5.881194E-2</v>
      </c>
      <c r="R92" s="39">
        <f t="shared" si="14"/>
        <v>5.881194E-2</v>
      </c>
      <c r="S92" s="74">
        <v>100</v>
      </c>
      <c r="T92" s="42" t="s">
        <v>439</v>
      </c>
    </row>
    <row r="93" spans="1:20" ht="30" x14ac:dyDescent="0.25">
      <c r="A93" s="28" t="s">
        <v>92</v>
      </c>
      <c r="B93" s="23" t="s">
        <v>371</v>
      </c>
      <c r="C93" s="51" t="s">
        <v>372</v>
      </c>
      <c r="D93" s="39">
        <f t="shared" si="10"/>
        <v>0</v>
      </c>
      <c r="E93" s="39">
        <v>0</v>
      </c>
      <c r="F93" s="39">
        <f t="shared" si="11"/>
        <v>0</v>
      </c>
      <c r="G93" s="39">
        <f t="shared" si="9"/>
        <v>0</v>
      </c>
      <c r="H93" s="39">
        <f t="shared" si="12"/>
        <v>5.0392812000000002E-2</v>
      </c>
      <c r="I93" s="39">
        <v>0</v>
      </c>
      <c r="J93" s="39">
        <v>5.0392812000000002E-2</v>
      </c>
      <c r="K93" s="39">
        <v>0</v>
      </c>
      <c r="L93" s="38" t="s">
        <v>48</v>
      </c>
      <c r="M93" s="39">
        <v>0</v>
      </c>
      <c r="N93" s="38" t="s">
        <v>48</v>
      </c>
      <c r="O93" s="39">
        <v>0</v>
      </c>
      <c r="P93" s="38" t="s">
        <v>48</v>
      </c>
      <c r="Q93" s="39">
        <f t="shared" si="13"/>
        <v>-5.0392812000000002E-2</v>
      </c>
      <c r="R93" s="39">
        <f t="shared" si="14"/>
        <v>5.0392812000000002E-2</v>
      </c>
      <c r="S93" s="74">
        <v>100</v>
      </c>
      <c r="T93" s="42" t="s">
        <v>439</v>
      </c>
    </row>
    <row r="94" spans="1:20" ht="28.5" x14ac:dyDescent="0.25">
      <c r="A94" s="11" t="s">
        <v>22</v>
      </c>
      <c r="B94" s="14" t="s">
        <v>94</v>
      </c>
      <c r="C94" s="15" t="s">
        <v>51</v>
      </c>
      <c r="D94" s="40">
        <f t="shared" si="10"/>
        <v>173.60681453056273</v>
      </c>
      <c r="E94" s="40">
        <v>0</v>
      </c>
      <c r="F94" s="40">
        <f t="shared" si="11"/>
        <v>173.60681453056273</v>
      </c>
      <c r="G94" s="40">
        <f t="shared" si="9"/>
        <v>173.60681453056273</v>
      </c>
      <c r="H94" s="40">
        <f t="shared" si="12"/>
        <v>21.739899204000004</v>
      </c>
      <c r="I94" s="40">
        <v>8.425155793627118</v>
      </c>
      <c r="J94" s="40">
        <v>21.739899204000004</v>
      </c>
      <c r="K94" s="40">
        <v>91.259208350644073</v>
      </c>
      <c r="L94" s="41" t="s">
        <v>48</v>
      </c>
      <c r="M94" s="40">
        <v>46.703335721410184</v>
      </c>
      <c r="N94" s="41" t="s">
        <v>48</v>
      </c>
      <c r="O94" s="40">
        <v>27.219114664881356</v>
      </c>
      <c r="P94" s="41" t="s">
        <v>48</v>
      </c>
      <c r="Q94" s="40">
        <f t="shared" si="13"/>
        <v>151.86691532656272</v>
      </c>
      <c r="R94" s="40">
        <f t="shared" si="14"/>
        <v>13.314743410372886</v>
      </c>
      <c r="S94" s="73">
        <f t="shared" ref="S94:S111" si="15">J94/I94*100-100</f>
        <v>158.03557508627091</v>
      </c>
      <c r="T94" s="41" t="s">
        <v>48</v>
      </c>
    </row>
    <row r="95" spans="1:20" ht="42.75" x14ac:dyDescent="0.25">
      <c r="A95" s="11" t="s">
        <v>23</v>
      </c>
      <c r="B95" s="14" t="s">
        <v>95</v>
      </c>
      <c r="C95" s="15" t="s">
        <v>51</v>
      </c>
      <c r="D95" s="40">
        <f t="shared" si="10"/>
        <v>35.94181392256273</v>
      </c>
      <c r="E95" s="40">
        <v>0</v>
      </c>
      <c r="F95" s="40">
        <f t="shared" si="11"/>
        <v>35.94181392256273</v>
      </c>
      <c r="G95" s="40">
        <f t="shared" si="9"/>
        <v>35.94181392256273</v>
      </c>
      <c r="H95" s="40">
        <f t="shared" si="12"/>
        <v>18.361054320000004</v>
      </c>
      <c r="I95" s="40">
        <v>0.81620378562711837</v>
      </c>
      <c r="J95" s="40">
        <v>18.361054320000004</v>
      </c>
      <c r="K95" s="40">
        <v>8.552257118644075</v>
      </c>
      <c r="L95" s="41" t="s">
        <v>48</v>
      </c>
      <c r="M95" s="40">
        <v>23.386449845410183</v>
      </c>
      <c r="N95" s="41" t="s">
        <v>48</v>
      </c>
      <c r="O95" s="40">
        <v>3.1869031728813546</v>
      </c>
      <c r="P95" s="41" t="s">
        <v>48</v>
      </c>
      <c r="Q95" s="40">
        <f t="shared" si="13"/>
        <v>17.580759602562726</v>
      </c>
      <c r="R95" s="40">
        <f t="shared" si="14"/>
        <v>17.544850534372888</v>
      </c>
      <c r="S95" s="73">
        <f t="shared" si="15"/>
        <v>2149.5674050191465</v>
      </c>
      <c r="T95" s="41" t="s">
        <v>48</v>
      </c>
    </row>
    <row r="96" spans="1:20" ht="28.5" x14ac:dyDescent="0.25">
      <c r="A96" s="11" t="s">
        <v>24</v>
      </c>
      <c r="B96" s="14" t="s">
        <v>96</v>
      </c>
      <c r="C96" s="15" t="s">
        <v>51</v>
      </c>
      <c r="D96" s="40">
        <f t="shared" si="10"/>
        <v>0.41597786879999993</v>
      </c>
      <c r="E96" s="40">
        <v>0</v>
      </c>
      <c r="F96" s="40">
        <f t="shared" si="11"/>
        <v>0.41597786879999993</v>
      </c>
      <c r="G96" s="40">
        <f t="shared" si="9"/>
        <v>0.41597786879999993</v>
      </c>
      <c r="H96" s="40">
        <f t="shared" si="12"/>
        <v>7.4966532000000002E-2</v>
      </c>
      <c r="I96" s="40">
        <v>0</v>
      </c>
      <c r="J96" s="40">
        <v>7.4966532000000002E-2</v>
      </c>
      <c r="K96" s="40">
        <v>0</v>
      </c>
      <c r="L96" s="41" t="s">
        <v>48</v>
      </c>
      <c r="M96" s="40">
        <v>0.41597786879999993</v>
      </c>
      <c r="N96" s="41" t="s">
        <v>48</v>
      </c>
      <c r="O96" s="40">
        <v>0</v>
      </c>
      <c r="P96" s="41" t="s">
        <v>48</v>
      </c>
      <c r="Q96" s="40">
        <f t="shared" si="13"/>
        <v>0.34101133679999995</v>
      </c>
      <c r="R96" s="40">
        <f t="shared" si="14"/>
        <v>7.4966532000000002E-2</v>
      </c>
      <c r="S96" s="73">
        <v>100</v>
      </c>
      <c r="T96" s="41" t="s">
        <v>48</v>
      </c>
    </row>
    <row r="97" spans="1:20" ht="30" x14ac:dyDescent="0.25">
      <c r="A97" s="22" t="s">
        <v>24</v>
      </c>
      <c r="B97" s="23" t="s">
        <v>97</v>
      </c>
      <c r="C97" s="24" t="s">
        <v>98</v>
      </c>
      <c r="D97" s="39">
        <f t="shared" si="10"/>
        <v>4.1597786880000001E-2</v>
      </c>
      <c r="E97" s="39">
        <v>0</v>
      </c>
      <c r="F97" s="39">
        <f t="shared" si="11"/>
        <v>4.1597786880000001E-2</v>
      </c>
      <c r="G97" s="39">
        <f t="shared" si="9"/>
        <v>4.1597786880000001E-2</v>
      </c>
      <c r="H97" s="39">
        <f t="shared" si="12"/>
        <v>0</v>
      </c>
      <c r="I97" s="39">
        <v>0</v>
      </c>
      <c r="J97" s="39">
        <v>0</v>
      </c>
      <c r="K97" s="39">
        <v>0</v>
      </c>
      <c r="L97" s="38" t="s">
        <v>48</v>
      </c>
      <c r="M97" s="39">
        <v>4.1597786880000001E-2</v>
      </c>
      <c r="N97" s="38" t="s">
        <v>48</v>
      </c>
      <c r="O97" s="39">
        <v>0</v>
      </c>
      <c r="P97" s="38" t="s">
        <v>48</v>
      </c>
      <c r="Q97" s="39">
        <f t="shared" si="13"/>
        <v>4.1597786880000001E-2</v>
      </c>
      <c r="R97" s="39">
        <f t="shared" si="14"/>
        <v>0</v>
      </c>
      <c r="S97" s="74">
        <v>0</v>
      </c>
      <c r="T97" s="38" t="s">
        <v>48</v>
      </c>
    </row>
    <row r="98" spans="1:20" ht="30" x14ac:dyDescent="0.25">
      <c r="A98" s="22" t="s">
        <v>24</v>
      </c>
      <c r="B98" s="23" t="s">
        <v>99</v>
      </c>
      <c r="C98" s="24" t="s">
        <v>100</v>
      </c>
      <c r="D98" s="39">
        <f t="shared" si="10"/>
        <v>4.1597786880000001E-2</v>
      </c>
      <c r="E98" s="39">
        <v>0</v>
      </c>
      <c r="F98" s="39">
        <f t="shared" si="11"/>
        <v>4.1597786880000001E-2</v>
      </c>
      <c r="G98" s="39">
        <f t="shared" si="9"/>
        <v>4.1597786880000001E-2</v>
      </c>
      <c r="H98" s="39">
        <f t="shared" si="12"/>
        <v>0</v>
      </c>
      <c r="I98" s="39">
        <v>0</v>
      </c>
      <c r="J98" s="39">
        <v>0</v>
      </c>
      <c r="K98" s="39">
        <v>0</v>
      </c>
      <c r="L98" s="38" t="s">
        <v>48</v>
      </c>
      <c r="M98" s="39">
        <v>4.1597786880000001E-2</v>
      </c>
      <c r="N98" s="38" t="s">
        <v>48</v>
      </c>
      <c r="O98" s="39">
        <v>0</v>
      </c>
      <c r="P98" s="38" t="s">
        <v>48</v>
      </c>
      <c r="Q98" s="39">
        <f t="shared" si="13"/>
        <v>4.1597786880000001E-2</v>
      </c>
      <c r="R98" s="39">
        <f t="shared" si="14"/>
        <v>0</v>
      </c>
      <c r="S98" s="74">
        <v>0</v>
      </c>
      <c r="T98" s="38" t="s">
        <v>48</v>
      </c>
    </row>
    <row r="99" spans="1:20" ht="30" x14ac:dyDescent="0.25">
      <c r="A99" s="22" t="s">
        <v>24</v>
      </c>
      <c r="B99" s="23" t="s">
        <v>101</v>
      </c>
      <c r="C99" s="24" t="s">
        <v>102</v>
      </c>
      <c r="D99" s="39">
        <f t="shared" si="10"/>
        <v>4.1597786880000001E-2</v>
      </c>
      <c r="E99" s="39">
        <v>0</v>
      </c>
      <c r="F99" s="39">
        <f t="shared" si="11"/>
        <v>4.1597786880000001E-2</v>
      </c>
      <c r="G99" s="39">
        <f t="shared" si="9"/>
        <v>4.1597786880000001E-2</v>
      </c>
      <c r="H99" s="39">
        <f t="shared" si="12"/>
        <v>0</v>
      </c>
      <c r="I99" s="39">
        <v>0</v>
      </c>
      <c r="J99" s="39">
        <v>0</v>
      </c>
      <c r="K99" s="39">
        <v>0</v>
      </c>
      <c r="L99" s="38" t="s">
        <v>48</v>
      </c>
      <c r="M99" s="39">
        <v>4.1597786880000001E-2</v>
      </c>
      <c r="N99" s="38" t="s">
        <v>48</v>
      </c>
      <c r="O99" s="39">
        <v>0</v>
      </c>
      <c r="P99" s="38" t="s">
        <v>48</v>
      </c>
      <c r="Q99" s="39">
        <f t="shared" si="13"/>
        <v>4.1597786880000001E-2</v>
      </c>
      <c r="R99" s="39">
        <f t="shared" si="14"/>
        <v>0</v>
      </c>
      <c r="S99" s="74">
        <v>0</v>
      </c>
      <c r="T99" s="38" t="s">
        <v>48</v>
      </c>
    </row>
    <row r="100" spans="1:20" ht="30" x14ac:dyDescent="0.25">
      <c r="A100" s="22" t="s">
        <v>24</v>
      </c>
      <c r="B100" s="23" t="s">
        <v>103</v>
      </c>
      <c r="C100" s="24" t="s">
        <v>104</v>
      </c>
      <c r="D100" s="39">
        <f t="shared" si="10"/>
        <v>4.1597786880000001E-2</v>
      </c>
      <c r="E100" s="39">
        <v>0</v>
      </c>
      <c r="F100" s="39">
        <f t="shared" si="11"/>
        <v>4.1597786880000001E-2</v>
      </c>
      <c r="G100" s="39">
        <f t="shared" si="9"/>
        <v>4.1597786880000001E-2</v>
      </c>
      <c r="H100" s="39">
        <f t="shared" si="12"/>
        <v>0</v>
      </c>
      <c r="I100" s="39">
        <v>0</v>
      </c>
      <c r="J100" s="39">
        <v>0</v>
      </c>
      <c r="K100" s="39">
        <v>0</v>
      </c>
      <c r="L100" s="38" t="s">
        <v>48</v>
      </c>
      <c r="M100" s="39">
        <v>4.1597786880000001E-2</v>
      </c>
      <c r="N100" s="38" t="s">
        <v>48</v>
      </c>
      <c r="O100" s="39">
        <v>0</v>
      </c>
      <c r="P100" s="38" t="s">
        <v>48</v>
      </c>
      <c r="Q100" s="39">
        <f t="shared" si="13"/>
        <v>4.1597786880000001E-2</v>
      </c>
      <c r="R100" s="39">
        <f t="shared" si="14"/>
        <v>0</v>
      </c>
      <c r="S100" s="74">
        <v>0</v>
      </c>
      <c r="T100" s="38" t="s">
        <v>48</v>
      </c>
    </row>
    <row r="101" spans="1:20" ht="30" x14ac:dyDescent="0.25">
      <c r="A101" s="22" t="s">
        <v>24</v>
      </c>
      <c r="B101" s="23" t="s">
        <v>105</v>
      </c>
      <c r="C101" s="24" t="s">
        <v>106</v>
      </c>
      <c r="D101" s="39">
        <f t="shared" si="10"/>
        <v>4.1597786880000001E-2</v>
      </c>
      <c r="E101" s="39">
        <v>0</v>
      </c>
      <c r="F101" s="39">
        <f t="shared" si="11"/>
        <v>4.1597786880000001E-2</v>
      </c>
      <c r="G101" s="39">
        <f t="shared" si="9"/>
        <v>4.1597786880000001E-2</v>
      </c>
      <c r="H101" s="39">
        <f t="shared" si="12"/>
        <v>0</v>
      </c>
      <c r="I101" s="39">
        <v>0</v>
      </c>
      <c r="J101" s="39">
        <v>0</v>
      </c>
      <c r="K101" s="39">
        <v>0</v>
      </c>
      <c r="L101" s="38" t="s">
        <v>48</v>
      </c>
      <c r="M101" s="39">
        <v>4.1597786880000001E-2</v>
      </c>
      <c r="N101" s="38" t="s">
        <v>48</v>
      </c>
      <c r="O101" s="39">
        <v>0</v>
      </c>
      <c r="P101" s="38" t="s">
        <v>48</v>
      </c>
      <c r="Q101" s="39">
        <f t="shared" si="13"/>
        <v>4.1597786880000001E-2</v>
      </c>
      <c r="R101" s="39">
        <f t="shared" si="14"/>
        <v>0</v>
      </c>
      <c r="S101" s="74">
        <v>0</v>
      </c>
      <c r="T101" s="38" t="s">
        <v>48</v>
      </c>
    </row>
    <row r="102" spans="1:20" ht="30" x14ac:dyDescent="0.25">
      <c r="A102" s="22" t="s">
        <v>24</v>
      </c>
      <c r="B102" s="23" t="s">
        <v>107</v>
      </c>
      <c r="C102" s="24" t="s">
        <v>108</v>
      </c>
      <c r="D102" s="39">
        <f t="shared" si="10"/>
        <v>4.1597786880000001E-2</v>
      </c>
      <c r="E102" s="39">
        <v>0</v>
      </c>
      <c r="F102" s="39">
        <f t="shared" si="11"/>
        <v>4.1597786880000001E-2</v>
      </c>
      <c r="G102" s="39">
        <f t="shared" si="9"/>
        <v>4.1597786880000001E-2</v>
      </c>
      <c r="H102" s="39">
        <f t="shared" si="12"/>
        <v>0</v>
      </c>
      <c r="I102" s="39">
        <v>0</v>
      </c>
      <c r="J102" s="39">
        <v>0</v>
      </c>
      <c r="K102" s="39">
        <v>0</v>
      </c>
      <c r="L102" s="38" t="s">
        <v>48</v>
      </c>
      <c r="M102" s="39">
        <v>4.1597786880000001E-2</v>
      </c>
      <c r="N102" s="38" t="s">
        <v>48</v>
      </c>
      <c r="O102" s="39">
        <v>0</v>
      </c>
      <c r="P102" s="38" t="s">
        <v>48</v>
      </c>
      <c r="Q102" s="39">
        <f t="shared" si="13"/>
        <v>4.1597786880000001E-2</v>
      </c>
      <c r="R102" s="39">
        <f t="shared" si="14"/>
        <v>0</v>
      </c>
      <c r="S102" s="74">
        <v>0</v>
      </c>
      <c r="T102" s="38" t="s">
        <v>48</v>
      </c>
    </row>
    <row r="103" spans="1:20" ht="30" x14ac:dyDescent="0.25">
      <c r="A103" s="22" t="s">
        <v>24</v>
      </c>
      <c r="B103" s="23" t="s">
        <v>109</v>
      </c>
      <c r="C103" s="24" t="s">
        <v>110</v>
      </c>
      <c r="D103" s="39">
        <f t="shared" si="10"/>
        <v>4.1597786880000001E-2</v>
      </c>
      <c r="E103" s="39">
        <v>0</v>
      </c>
      <c r="F103" s="39">
        <f t="shared" si="11"/>
        <v>4.1597786880000001E-2</v>
      </c>
      <c r="G103" s="39">
        <f t="shared" si="9"/>
        <v>4.1597786880000001E-2</v>
      </c>
      <c r="H103" s="39">
        <f t="shared" si="12"/>
        <v>0</v>
      </c>
      <c r="I103" s="39">
        <v>0</v>
      </c>
      <c r="J103" s="39">
        <v>0</v>
      </c>
      <c r="K103" s="39">
        <v>0</v>
      </c>
      <c r="L103" s="38" t="s">
        <v>48</v>
      </c>
      <c r="M103" s="39">
        <v>4.1597786880000001E-2</v>
      </c>
      <c r="N103" s="38" t="s">
        <v>48</v>
      </c>
      <c r="O103" s="39">
        <v>0</v>
      </c>
      <c r="P103" s="38" t="s">
        <v>48</v>
      </c>
      <c r="Q103" s="39">
        <f t="shared" si="13"/>
        <v>4.1597786880000001E-2</v>
      </c>
      <c r="R103" s="39">
        <f t="shared" si="14"/>
        <v>0</v>
      </c>
      <c r="S103" s="74">
        <v>0</v>
      </c>
      <c r="T103" s="38" t="s">
        <v>48</v>
      </c>
    </row>
    <row r="104" spans="1:20" ht="30" x14ac:dyDescent="0.25">
      <c r="A104" s="22" t="s">
        <v>24</v>
      </c>
      <c r="B104" s="23" t="s">
        <v>111</v>
      </c>
      <c r="C104" s="24" t="s">
        <v>112</v>
      </c>
      <c r="D104" s="39">
        <f t="shared" si="10"/>
        <v>4.1597786880000001E-2</v>
      </c>
      <c r="E104" s="39">
        <v>0</v>
      </c>
      <c r="F104" s="39">
        <f t="shared" si="11"/>
        <v>4.1597786880000001E-2</v>
      </c>
      <c r="G104" s="39">
        <f t="shared" si="9"/>
        <v>4.1597786880000001E-2</v>
      </c>
      <c r="H104" s="39">
        <f t="shared" si="12"/>
        <v>0</v>
      </c>
      <c r="I104" s="39">
        <v>0</v>
      </c>
      <c r="J104" s="39">
        <v>0</v>
      </c>
      <c r="K104" s="39">
        <v>0</v>
      </c>
      <c r="L104" s="38" t="s">
        <v>48</v>
      </c>
      <c r="M104" s="39">
        <v>4.1597786880000001E-2</v>
      </c>
      <c r="N104" s="38" t="s">
        <v>48</v>
      </c>
      <c r="O104" s="39">
        <v>0</v>
      </c>
      <c r="P104" s="38" t="s">
        <v>48</v>
      </c>
      <c r="Q104" s="39">
        <f t="shared" si="13"/>
        <v>4.1597786880000001E-2</v>
      </c>
      <c r="R104" s="39">
        <f t="shared" si="14"/>
        <v>0</v>
      </c>
      <c r="S104" s="74">
        <v>0</v>
      </c>
      <c r="T104" s="38" t="s">
        <v>48</v>
      </c>
    </row>
    <row r="105" spans="1:20" ht="30" x14ac:dyDescent="0.25">
      <c r="A105" s="22" t="s">
        <v>24</v>
      </c>
      <c r="B105" s="23" t="s">
        <v>113</v>
      </c>
      <c r="C105" s="24" t="s">
        <v>114</v>
      </c>
      <c r="D105" s="39">
        <f t="shared" si="10"/>
        <v>4.1597786880000001E-2</v>
      </c>
      <c r="E105" s="39">
        <v>0</v>
      </c>
      <c r="F105" s="39">
        <f t="shared" si="11"/>
        <v>4.1597786880000001E-2</v>
      </c>
      <c r="G105" s="39">
        <f t="shared" si="9"/>
        <v>4.1597786880000001E-2</v>
      </c>
      <c r="H105" s="39">
        <f t="shared" si="12"/>
        <v>3.7561079999999997E-2</v>
      </c>
      <c r="I105" s="39">
        <v>0</v>
      </c>
      <c r="J105" s="39">
        <v>3.7561079999999997E-2</v>
      </c>
      <c r="K105" s="39">
        <v>0</v>
      </c>
      <c r="L105" s="38" t="s">
        <v>48</v>
      </c>
      <c r="M105" s="39">
        <v>4.1597786880000001E-2</v>
      </c>
      <c r="N105" s="38" t="s">
        <v>48</v>
      </c>
      <c r="O105" s="39">
        <v>0</v>
      </c>
      <c r="P105" s="38" t="s">
        <v>48</v>
      </c>
      <c r="Q105" s="39">
        <f t="shared" si="13"/>
        <v>4.0367068800000044E-3</v>
      </c>
      <c r="R105" s="39">
        <f t="shared" si="14"/>
        <v>3.7561079999999997E-2</v>
      </c>
      <c r="S105" s="74">
        <v>100</v>
      </c>
      <c r="T105" s="38" t="s">
        <v>441</v>
      </c>
    </row>
    <row r="106" spans="1:20" ht="30" x14ac:dyDescent="0.25">
      <c r="A106" s="22" t="s">
        <v>24</v>
      </c>
      <c r="B106" s="23" t="s">
        <v>115</v>
      </c>
      <c r="C106" s="24" t="s">
        <v>116</v>
      </c>
      <c r="D106" s="39">
        <f t="shared" si="10"/>
        <v>4.1597786880000001E-2</v>
      </c>
      <c r="E106" s="39">
        <v>0</v>
      </c>
      <c r="F106" s="39">
        <f t="shared" si="11"/>
        <v>4.1597786880000001E-2</v>
      </c>
      <c r="G106" s="39">
        <f t="shared" si="9"/>
        <v>4.1597786880000001E-2</v>
      </c>
      <c r="H106" s="39">
        <f t="shared" si="12"/>
        <v>0</v>
      </c>
      <c r="I106" s="39">
        <v>0</v>
      </c>
      <c r="J106" s="39">
        <v>0</v>
      </c>
      <c r="K106" s="39">
        <v>0</v>
      </c>
      <c r="L106" s="38" t="s">
        <v>48</v>
      </c>
      <c r="M106" s="39">
        <v>4.1597786880000001E-2</v>
      </c>
      <c r="N106" s="38" t="s">
        <v>48</v>
      </c>
      <c r="O106" s="39">
        <v>0</v>
      </c>
      <c r="P106" s="38" t="s">
        <v>48</v>
      </c>
      <c r="Q106" s="39">
        <f t="shared" si="13"/>
        <v>4.1597786880000001E-2</v>
      </c>
      <c r="R106" s="39">
        <f t="shared" si="14"/>
        <v>0</v>
      </c>
      <c r="S106" s="74">
        <v>0</v>
      </c>
      <c r="T106" s="38" t="s">
        <v>48</v>
      </c>
    </row>
    <row r="107" spans="1:20" x14ac:dyDescent="0.25">
      <c r="A107" s="28" t="s">
        <v>24</v>
      </c>
      <c r="B107" s="23" t="s">
        <v>373</v>
      </c>
      <c r="C107" s="51" t="s">
        <v>374</v>
      </c>
      <c r="D107" s="39">
        <f t="shared" si="10"/>
        <v>0</v>
      </c>
      <c r="E107" s="39">
        <v>0</v>
      </c>
      <c r="F107" s="39">
        <f t="shared" si="11"/>
        <v>0</v>
      </c>
      <c r="G107" s="39">
        <f t="shared" si="9"/>
        <v>0</v>
      </c>
      <c r="H107" s="39">
        <f t="shared" si="12"/>
        <v>3.7405451999999999E-2</v>
      </c>
      <c r="I107" s="39">
        <v>0</v>
      </c>
      <c r="J107" s="39">
        <v>3.7405451999999999E-2</v>
      </c>
      <c r="K107" s="39">
        <v>0</v>
      </c>
      <c r="L107" s="38" t="s">
        <v>48</v>
      </c>
      <c r="M107" s="39">
        <v>0</v>
      </c>
      <c r="N107" s="38" t="s">
        <v>48</v>
      </c>
      <c r="O107" s="39">
        <v>0</v>
      </c>
      <c r="P107" s="38" t="s">
        <v>48</v>
      </c>
      <c r="Q107" s="39">
        <f t="shared" si="13"/>
        <v>-3.7405451999999999E-2</v>
      </c>
      <c r="R107" s="39">
        <f t="shared" si="14"/>
        <v>3.7405451999999999E-2</v>
      </c>
      <c r="S107" s="74">
        <v>100</v>
      </c>
      <c r="T107" s="38" t="s">
        <v>440</v>
      </c>
    </row>
    <row r="108" spans="1:20" ht="42.75" x14ac:dyDescent="0.25">
      <c r="A108" s="25" t="s">
        <v>25</v>
      </c>
      <c r="B108" s="26" t="s">
        <v>117</v>
      </c>
      <c r="C108" s="27" t="s">
        <v>51</v>
      </c>
      <c r="D108" s="40">
        <f t="shared" si="10"/>
        <v>35.525836053762731</v>
      </c>
      <c r="E108" s="40">
        <v>0</v>
      </c>
      <c r="F108" s="40">
        <f t="shared" si="11"/>
        <v>35.525836053762731</v>
      </c>
      <c r="G108" s="40">
        <f t="shared" si="9"/>
        <v>35.525836053762731</v>
      </c>
      <c r="H108" s="40">
        <f t="shared" si="12"/>
        <v>18.286087788</v>
      </c>
      <c r="I108" s="40">
        <v>0.81620378562711837</v>
      </c>
      <c r="J108" s="40">
        <v>18.286087788</v>
      </c>
      <c r="K108" s="40">
        <v>8.552257118644075</v>
      </c>
      <c r="L108" s="41" t="s">
        <v>48</v>
      </c>
      <c r="M108" s="40">
        <v>22.970471976610185</v>
      </c>
      <c r="N108" s="41" t="s">
        <v>48</v>
      </c>
      <c r="O108" s="40">
        <v>3.1869031728813546</v>
      </c>
      <c r="P108" s="41" t="s">
        <v>48</v>
      </c>
      <c r="Q108" s="40">
        <f t="shared" si="13"/>
        <v>17.239748265762731</v>
      </c>
      <c r="R108" s="40">
        <f t="shared" si="14"/>
        <v>17.469884002372883</v>
      </c>
      <c r="S108" s="73">
        <f t="shared" si="15"/>
        <v>2140.3826238014994</v>
      </c>
      <c r="T108" s="41" t="s">
        <v>48</v>
      </c>
    </row>
    <row r="109" spans="1:20" ht="30" x14ac:dyDescent="0.25">
      <c r="A109" s="53" t="s">
        <v>25</v>
      </c>
      <c r="B109" s="33" t="s">
        <v>375</v>
      </c>
      <c r="C109" s="34" t="s">
        <v>376</v>
      </c>
      <c r="D109" s="39">
        <f t="shared" si="10"/>
        <v>0</v>
      </c>
      <c r="E109" s="39">
        <v>0</v>
      </c>
      <c r="F109" s="39">
        <f t="shared" si="11"/>
        <v>0</v>
      </c>
      <c r="G109" s="39">
        <f t="shared" si="9"/>
        <v>0</v>
      </c>
      <c r="H109" s="39">
        <f t="shared" si="12"/>
        <v>2.4937979160000001</v>
      </c>
      <c r="I109" s="39">
        <v>0</v>
      </c>
      <c r="J109" s="39">
        <v>2.4937979160000001</v>
      </c>
      <c r="K109" s="39">
        <v>0</v>
      </c>
      <c r="L109" s="38" t="s">
        <v>48</v>
      </c>
      <c r="M109" s="39">
        <v>0</v>
      </c>
      <c r="N109" s="38" t="s">
        <v>48</v>
      </c>
      <c r="O109" s="39">
        <v>0</v>
      </c>
      <c r="P109" s="38" t="s">
        <v>48</v>
      </c>
      <c r="Q109" s="39">
        <f t="shared" si="13"/>
        <v>-2.4937979160000001</v>
      </c>
      <c r="R109" s="39">
        <f t="shared" si="14"/>
        <v>2.4937979160000001</v>
      </c>
      <c r="S109" s="74">
        <v>100</v>
      </c>
      <c r="T109" s="42" t="s">
        <v>436</v>
      </c>
    </row>
    <row r="110" spans="1:20" ht="30" x14ac:dyDescent="0.25">
      <c r="A110" s="28" t="s">
        <v>25</v>
      </c>
      <c r="B110" s="23" t="s">
        <v>118</v>
      </c>
      <c r="C110" s="29" t="s">
        <v>119</v>
      </c>
      <c r="D110" s="39">
        <f t="shared" si="10"/>
        <v>5.2469568000000004</v>
      </c>
      <c r="E110" s="39">
        <v>0</v>
      </c>
      <c r="F110" s="39">
        <f t="shared" si="11"/>
        <v>5.2469568000000004</v>
      </c>
      <c r="G110" s="39">
        <f t="shared" si="9"/>
        <v>5.2469568000000004</v>
      </c>
      <c r="H110" s="39">
        <f t="shared" si="12"/>
        <v>0</v>
      </c>
      <c r="I110" s="39">
        <v>4.5255527999999996E-2</v>
      </c>
      <c r="J110" s="39">
        <v>0</v>
      </c>
      <c r="K110" s="39">
        <v>0</v>
      </c>
      <c r="L110" s="38" t="s">
        <v>48</v>
      </c>
      <c r="M110" s="39">
        <v>5.2017012720000002</v>
      </c>
      <c r="N110" s="38" t="s">
        <v>48</v>
      </c>
      <c r="O110" s="39">
        <v>0</v>
      </c>
      <c r="P110" s="38" t="s">
        <v>48</v>
      </c>
      <c r="Q110" s="39">
        <f t="shared" si="13"/>
        <v>5.2469568000000004</v>
      </c>
      <c r="R110" s="39">
        <f t="shared" si="14"/>
        <v>-4.5255527999999996E-2</v>
      </c>
      <c r="S110" s="74">
        <f t="shared" si="15"/>
        <v>-100</v>
      </c>
      <c r="T110" s="43" t="s">
        <v>442</v>
      </c>
    </row>
    <row r="111" spans="1:20" ht="30" x14ac:dyDescent="0.25">
      <c r="A111" s="28" t="s">
        <v>25</v>
      </c>
      <c r="B111" s="23" t="s">
        <v>120</v>
      </c>
      <c r="C111" s="29" t="s">
        <v>121</v>
      </c>
      <c r="D111" s="39">
        <f t="shared" si="10"/>
        <v>1.1140584</v>
      </c>
      <c r="E111" s="39">
        <v>0</v>
      </c>
      <c r="F111" s="39">
        <f t="shared" si="11"/>
        <v>1.1140584</v>
      </c>
      <c r="G111" s="39">
        <f t="shared" si="9"/>
        <v>1.1140584</v>
      </c>
      <c r="H111" s="39">
        <f t="shared" si="12"/>
        <v>0</v>
      </c>
      <c r="I111" s="39">
        <v>0.06</v>
      </c>
      <c r="J111" s="39">
        <v>0</v>
      </c>
      <c r="K111" s="39">
        <v>0</v>
      </c>
      <c r="L111" s="38" t="s">
        <v>48</v>
      </c>
      <c r="M111" s="39">
        <v>0</v>
      </c>
      <c r="N111" s="38" t="s">
        <v>48</v>
      </c>
      <c r="O111" s="39">
        <v>1.0540584</v>
      </c>
      <c r="P111" s="38" t="s">
        <v>48</v>
      </c>
      <c r="Q111" s="39">
        <f t="shared" si="13"/>
        <v>1.1140584</v>
      </c>
      <c r="R111" s="39">
        <f t="shared" si="14"/>
        <v>-0.06</v>
      </c>
      <c r="S111" s="74">
        <f t="shared" si="15"/>
        <v>-100</v>
      </c>
      <c r="T111" s="43" t="s">
        <v>442</v>
      </c>
    </row>
    <row r="112" spans="1:20" ht="30" x14ac:dyDescent="0.25">
      <c r="A112" s="30" t="s">
        <v>25</v>
      </c>
      <c r="B112" s="23" t="s">
        <v>377</v>
      </c>
      <c r="C112" s="52" t="s">
        <v>378</v>
      </c>
      <c r="D112" s="39">
        <f t="shared" si="10"/>
        <v>0</v>
      </c>
      <c r="E112" s="39">
        <v>0</v>
      </c>
      <c r="F112" s="39">
        <f t="shared" si="11"/>
        <v>0</v>
      </c>
      <c r="G112" s="39">
        <f t="shared" ref="G112:G175" si="16">I112+K112+M112+O112</f>
        <v>0</v>
      </c>
      <c r="H112" s="39">
        <f t="shared" si="12"/>
        <v>5.2257275999999998E-2</v>
      </c>
      <c r="I112" s="39">
        <v>0</v>
      </c>
      <c r="J112" s="39">
        <v>5.2257275999999998E-2</v>
      </c>
      <c r="K112" s="39">
        <v>0</v>
      </c>
      <c r="L112" s="38" t="s">
        <v>48</v>
      </c>
      <c r="M112" s="39">
        <v>0</v>
      </c>
      <c r="N112" s="38" t="s">
        <v>48</v>
      </c>
      <c r="O112" s="39">
        <v>0</v>
      </c>
      <c r="P112" s="38" t="s">
        <v>48</v>
      </c>
      <c r="Q112" s="39">
        <f t="shared" si="13"/>
        <v>-5.2257275999999998E-2</v>
      </c>
      <c r="R112" s="39">
        <f t="shared" si="14"/>
        <v>5.2257275999999998E-2</v>
      </c>
      <c r="S112" s="74">
        <v>100</v>
      </c>
      <c r="T112" s="42" t="s">
        <v>437</v>
      </c>
    </row>
    <row r="113" spans="1:20" ht="30" x14ac:dyDescent="0.25">
      <c r="A113" s="30" t="s">
        <v>25</v>
      </c>
      <c r="B113" s="23" t="s">
        <v>379</v>
      </c>
      <c r="C113" s="52" t="s">
        <v>380</v>
      </c>
      <c r="D113" s="39">
        <f t="shared" si="10"/>
        <v>0</v>
      </c>
      <c r="E113" s="39">
        <v>0</v>
      </c>
      <c r="F113" s="39">
        <f t="shared" si="11"/>
        <v>0</v>
      </c>
      <c r="G113" s="39">
        <f t="shared" si="16"/>
        <v>0</v>
      </c>
      <c r="H113" s="39">
        <f t="shared" si="12"/>
        <v>5.5317768000000003E-2</v>
      </c>
      <c r="I113" s="39">
        <v>0</v>
      </c>
      <c r="J113" s="39">
        <v>5.5317768000000003E-2</v>
      </c>
      <c r="K113" s="39">
        <v>0</v>
      </c>
      <c r="L113" s="38" t="s">
        <v>48</v>
      </c>
      <c r="M113" s="39">
        <v>0</v>
      </c>
      <c r="N113" s="38" t="s">
        <v>48</v>
      </c>
      <c r="O113" s="39">
        <v>0</v>
      </c>
      <c r="P113" s="38" t="s">
        <v>48</v>
      </c>
      <c r="Q113" s="39">
        <f t="shared" si="13"/>
        <v>-5.5317768000000003E-2</v>
      </c>
      <c r="R113" s="39">
        <f t="shared" si="14"/>
        <v>5.5317768000000003E-2</v>
      </c>
      <c r="S113" s="74">
        <v>100</v>
      </c>
      <c r="T113" s="42" t="s">
        <v>437</v>
      </c>
    </row>
    <row r="114" spans="1:20" ht="30" x14ac:dyDescent="0.25">
      <c r="A114" s="30" t="s">
        <v>25</v>
      </c>
      <c r="B114" s="23" t="s">
        <v>381</v>
      </c>
      <c r="C114" s="52" t="s">
        <v>382</v>
      </c>
      <c r="D114" s="39">
        <f t="shared" si="10"/>
        <v>0</v>
      </c>
      <c r="E114" s="39">
        <v>0</v>
      </c>
      <c r="F114" s="39">
        <f t="shared" si="11"/>
        <v>0</v>
      </c>
      <c r="G114" s="39">
        <f t="shared" si="16"/>
        <v>0</v>
      </c>
      <c r="H114" s="39">
        <f t="shared" si="12"/>
        <v>7.0376064000000002E-2</v>
      </c>
      <c r="I114" s="39">
        <v>0</v>
      </c>
      <c r="J114" s="39">
        <v>7.0376064000000002E-2</v>
      </c>
      <c r="K114" s="39">
        <v>0</v>
      </c>
      <c r="L114" s="38" t="s">
        <v>48</v>
      </c>
      <c r="M114" s="39">
        <v>0</v>
      </c>
      <c r="N114" s="38" t="s">
        <v>48</v>
      </c>
      <c r="O114" s="39">
        <v>0</v>
      </c>
      <c r="P114" s="38" t="s">
        <v>48</v>
      </c>
      <c r="Q114" s="39">
        <f t="shared" si="13"/>
        <v>-7.0376064000000002E-2</v>
      </c>
      <c r="R114" s="39">
        <f t="shared" si="14"/>
        <v>7.0376064000000002E-2</v>
      </c>
      <c r="S114" s="74">
        <v>100</v>
      </c>
      <c r="T114" s="42" t="s">
        <v>435</v>
      </c>
    </row>
    <row r="115" spans="1:20" ht="30" x14ac:dyDescent="0.25">
      <c r="A115" s="30" t="s">
        <v>25</v>
      </c>
      <c r="B115" s="23" t="s">
        <v>383</v>
      </c>
      <c r="C115" s="52" t="s">
        <v>384</v>
      </c>
      <c r="D115" s="39">
        <f t="shared" si="10"/>
        <v>0</v>
      </c>
      <c r="E115" s="39">
        <v>0</v>
      </c>
      <c r="F115" s="39">
        <f t="shared" si="11"/>
        <v>0</v>
      </c>
      <c r="G115" s="39">
        <f t="shared" si="16"/>
        <v>0</v>
      </c>
      <c r="H115" s="39">
        <f t="shared" si="12"/>
        <v>5.5021415999999997E-2</v>
      </c>
      <c r="I115" s="39">
        <v>0</v>
      </c>
      <c r="J115" s="39">
        <v>5.5021415999999997E-2</v>
      </c>
      <c r="K115" s="39">
        <v>0</v>
      </c>
      <c r="L115" s="38" t="s">
        <v>48</v>
      </c>
      <c r="M115" s="39">
        <v>0</v>
      </c>
      <c r="N115" s="38" t="s">
        <v>48</v>
      </c>
      <c r="O115" s="39">
        <v>0</v>
      </c>
      <c r="P115" s="38" t="s">
        <v>48</v>
      </c>
      <c r="Q115" s="39">
        <f t="shared" si="13"/>
        <v>-5.5021415999999997E-2</v>
      </c>
      <c r="R115" s="39">
        <f t="shared" si="14"/>
        <v>5.5021415999999997E-2</v>
      </c>
      <c r="S115" s="74">
        <v>100</v>
      </c>
      <c r="T115" s="42" t="s">
        <v>435</v>
      </c>
    </row>
    <row r="116" spans="1:20" ht="30" x14ac:dyDescent="0.25">
      <c r="A116" s="30" t="s">
        <v>25</v>
      </c>
      <c r="B116" s="23" t="s">
        <v>385</v>
      </c>
      <c r="C116" s="52" t="s">
        <v>386</v>
      </c>
      <c r="D116" s="39">
        <f t="shared" si="10"/>
        <v>0</v>
      </c>
      <c r="E116" s="39">
        <v>0</v>
      </c>
      <c r="F116" s="39">
        <f t="shared" si="11"/>
        <v>0</v>
      </c>
      <c r="G116" s="39">
        <f t="shared" si="16"/>
        <v>0</v>
      </c>
      <c r="H116" s="39">
        <f t="shared" si="12"/>
        <v>7.3959131999999997E-2</v>
      </c>
      <c r="I116" s="39">
        <v>0</v>
      </c>
      <c r="J116" s="39">
        <v>7.3959131999999997E-2</v>
      </c>
      <c r="K116" s="39">
        <v>0</v>
      </c>
      <c r="L116" s="38" t="s">
        <v>48</v>
      </c>
      <c r="M116" s="39">
        <v>0</v>
      </c>
      <c r="N116" s="38" t="s">
        <v>48</v>
      </c>
      <c r="O116" s="39">
        <v>0</v>
      </c>
      <c r="P116" s="38" t="s">
        <v>48</v>
      </c>
      <c r="Q116" s="39">
        <f t="shared" si="13"/>
        <v>-7.3959131999999997E-2</v>
      </c>
      <c r="R116" s="39">
        <f t="shared" si="14"/>
        <v>7.3959131999999997E-2</v>
      </c>
      <c r="S116" s="74">
        <v>100</v>
      </c>
      <c r="T116" s="42" t="s">
        <v>435</v>
      </c>
    </row>
    <row r="117" spans="1:20" ht="30" x14ac:dyDescent="0.25">
      <c r="A117" s="30" t="s">
        <v>25</v>
      </c>
      <c r="B117" s="23" t="s">
        <v>387</v>
      </c>
      <c r="C117" s="52" t="s">
        <v>388</v>
      </c>
      <c r="D117" s="39">
        <f t="shared" si="10"/>
        <v>0</v>
      </c>
      <c r="E117" s="39">
        <v>0</v>
      </c>
      <c r="F117" s="39">
        <f t="shared" si="11"/>
        <v>0</v>
      </c>
      <c r="G117" s="39">
        <f t="shared" si="16"/>
        <v>0</v>
      </c>
      <c r="H117" s="39">
        <f t="shared" si="12"/>
        <v>9.2915591999999991E-2</v>
      </c>
      <c r="I117" s="39">
        <v>0</v>
      </c>
      <c r="J117" s="39">
        <v>9.2915591999999991E-2</v>
      </c>
      <c r="K117" s="39">
        <v>0</v>
      </c>
      <c r="L117" s="38" t="s">
        <v>48</v>
      </c>
      <c r="M117" s="39">
        <v>0</v>
      </c>
      <c r="N117" s="38" t="s">
        <v>48</v>
      </c>
      <c r="O117" s="39">
        <v>0</v>
      </c>
      <c r="P117" s="38" t="s">
        <v>48</v>
      </c>
      <c r="Q117" s="39">
        <f t="shared" si="13"/>
        <v>-9.2915591999999991E-2</v>
      </c>
      <c r="R117" s="39">
        <f t="shared" si="14"/>
        <v>9.2915591999999991E-2</v>
      </c>
      <c r="S117" s="74">
        <v>100</v>
      </c>
      <c r="T117" s="42" t="s">
        <v>435</v>
      </c>
    </row>
    <row r="118" spans="1:20" ht="30" x14ac:dyDescent="0.25">
      <c r="A118" s="30" t="s">
        <v>25</v>
      </c>
      <c r="B118" s="23" t="s">
        <v>389</v>
      </c>
      <c r="C118" s="52" t="s">
        <v>390</v>
      </c>
      <c r="D118" s="39">
        <f t="shared" si="10"/>
        <v>0</v>
      </c>
      <c r="E118" s="39">
        <v>0</v>
      </c>
      <c r="F118" s="39">
        <f t="shared" si="11"/>
        <v>0</v>
      </c>
      <c r="G118" s="39">
        <f t="shared" si="16"/>
        <v>0</v>
      </c>
      <c r="H118" s="39">
        <f t="shared" si="12"/>
        <v>6.9647712000000001E-2</v>
      </c>
      <c r="I118" s="39">
        <v>0</v>
      </c>
      <c r="J118" s="39">
        <v>6.9647712000000001E-2</v>
      </c>
      <c r="K118" s="39">
        <v>0</v>
      </c>
      <c r="L118" s="38" t="s">
        <v>48</v>
      </c>
      <c r="M118" s="39">
        <v>0</v>
      </c>
      <c r="N118" s="38" t="s">
        <v>48</v>
      </c>
      <c r="O118" s="39">
        <v>0</v>
      </c>
      <c r="P118" s="38" t="s">
        <v>48</v>
      </c>
      <c r="Q118" s="39">
        <f t="shared" si="13"/>
        <v>-6.9647712000000001E-2</v>
      </c>
      <c r="R118" s="39">
        <f t="shared" si="14"/>
        <v>6.9647712000000001E-2</v>
      </c>
      <c r="S118" s="74">
        <v>100</v>
      </c>
      <c r="T118" s="42" t="s">
        <v>436</v>
      </c>
    </row>
    <row r="119" spans="1:20" ht="30" x14ac:dyDescent="0.25">
      <c r="A119" s="30" t="s">
        <v>25</v>
      </c>
      <c r="B119" s="23" t="s">
        <v>391</v>
      </c>
      <c r="C119" s="52" t="s">
        <v>392</v>
      </c>
      <c r="D119" s="39">
        <f t="shared" si="10"/>
        <v>0</v>
      </c>
      <c r="E119" s="39">
        <v>0</v>
      </c>
      <c r="F119" s="39">
        <f t="shared" si="11"/>
        <v>0</v>
      </c>
      <c r="G119" s="39">
        <f t="shared" si="16"/>
        <v>0</v>
      </c>
      <c r="H119" s="39">
        <f t="shared" si="12"/>
        <v>7.5607439999999998E-2</v>
      </c>
      <c r="I119" s="39">
        <v>0</v>
      </c>
      <c r="J119" s="39">
        <v>7.5607439999999998E-2</v>
      </c>
      <c r="K119" s="39">
        <v>0</v>
      </c>
      <c r="L119" s="38" t="s">
        <v>48</v>
      </c>
      <c r="M119" s="39">
        <v>0</v>
      </c>
      <c r="N119" s="38" t="s">
        <v>48</v>
      </c>
      <c r="O119" s="39">
        <v>0</v>
      </c>
      <c r="P119" s="38" t="s">
        <v>48</v>
      </c>
      <c r="Q119" s="39">
        <f t="shared" si="13"/>
        <v>-7.5607439999999998E-2</v>
      </c>
      <c r="R119" s="39">
        <f t="shared" si="14"/>
        <v>7.5607439999999998E-2</v>
      </c>
      <c r="S119" s="74">
        <v>100</v>
      </c>
      <c r="T119" s="42" t="s">
        <v>436</v>
      </c>
    </row>
    <row r="120" spans="1:20" ht="30" x14ac:dyDescent="0.25">
      <c r="A120" s="30" t="s">
        <v>25</v>
      </c>
      <c r="B120" s="23" t="s">
        <v>393</v>
      </c>
      <c r="C120" s="52" t="s">
        <v>394</v>
      </c>
      <c r="D120" s="39">
        <f t="shared" si="10"/>
        <v>0</v>
      </c>
      <c r="E120" s="39">
        <v>0</v>
      </c>
      <c r="F120" s="39">
        <f t="shared" si="11"/>
        <v>0</v>
      </c>
      <c r="G120" s="39">
        <f t="shared" si="16"/>
        <v>0</v>
      </c>
      <c r="H120" s="39">
        <f t="shared" si="12"/>
        <v>3.3876167999999998E-2</v>
      </c>
      <c r="I120" s="39">
        <v>0</v>
      </c>
      <c r="J120" s="39">
        <v>3.3876167999999998E-2</v>
      </c>
      <c r="K120" s="39">
        <v>0</v>
      </c>
      <c r="L120" s="38" t="s">
        <v>48</v>
      </c>
      <c r="M120" s="39">
        <v>0</v>
      </c>
      <c r="N120" s="38" t="s">
        <v>48</v>
      </c>
      <c r="O120" s="39">
        <v>0</v>
      </c>
      <c r="P120" s="38" t="s">
        <v>48</v>
      </c>
      <c r="Q120" s="39">
        <f t="shared" si="13"/>
        <v>-3.3876167999999998E-2</v>
      </c>
      <c r="R120" s="39">
        <f t="shared" si="14"/>
        <v>3.3876167999999998E-2</v>
      </c>
      <c r="S120" s="74">
        <v>100</v>
      </c>
      <c r="T120" s="42" t="s">
        <v>436</v>
      </c>
    </row>
    <row r="121" spans="1:20" ht="30" x14ac:dyDescent="0.25">
      <c r="A121" s="30" t="s">
        <v>25</v>
      </c>
      <c r="B121" s="23" t="s">
        <v>395</v>
      </c>
      <c r="C121" s="52" t="s">
        <v>396</v>
      </c>
      <c r="D121" s="39">
        <f t="shared" si="10"/>
        <v>0</v>
      </c>
      <c r="E121" s="39">
        <v>0</v>
      </c>
      <c r="F121" s="39">
        <f t="shared" si="11"/>
        <v>0</v>
      </c>
      <c r="G121" s="39">
        <f t="shared" si="16"/>
        <v>0</v>
      </c>
      <c r="H121" s="39">
        <f t="shared" si="12"/>
        <v>1.8885203999999999E-2</v>
      </c>
      <c r="I121" s="39">
        <v>0</v>
      </c>
      <c r="J121" s="39">
        <v>1.8885203999999999E-2</v>
      </c>
      <c r="K121" s="39">
        <v>0</v>
      </c>
      <c r="L121" s="38" t="s">
        <v>48</v>
      </c>
      <c r="M121" s="39">
        <v>0</v>
      </c>
      <c r="N121" s="38" t="s">
        <v>48</v>
      </c>
      <c r="O121" s="39">
        <v>0</v>
      </c>
      <c r="P121" s="38" t="s">
        <v>48</v>
      </c>
      <c r="Q121" s="39">
        <f t="shared" si="13"/>
        <v>-1.8885203999999999E-2</v>
      </c>
      <c r="R121" s="39">
        <f t="shared" si="14"/>
        <v>1.8885203999999999E-2</v>
      </c>
      <c r="S121" s="74">
        <v>100</v>
      </c>
      <c r="T121" s="42" t="s">
        <v>436</v>
      </c>
    </row>
    <row r="122" spans="1:20" ht="30" x14ac:dyDescent="0.25">
      <c r="A122" s="30" t="s">
        <v>25</v>
      </c>
      <c r="B122" s="23" t="s">
        <v>397</v>
      </c>
      <c r="C122" s="52" t="s">
        <v>398</v>
      </c>
      <c r="D122" s="39">
        <f t="shared" si="10"/>
        <v>0</v>
      </c>
      <c r="E122" s="39">
        <v>0</v>
      </c>
      <c r="F122" s="39">
        <f t="shared" si="11"/>
        <v>0</v>
      </c>
      <c r="G122" s="39">
        <f t="shared" si="16"/>
        <v>0</v>
      </c>
      <c r="H122" s="39">
        <f t="shared" si="12"/>
        <v>1.7119055999999997E-2</v>
      </c>
      <c r="I122" s="39">
        <v>0</v>
      </c>
      <c r="J122" s="39">
        <v>1.7119055999999997E-2</v>
      </c>
      <c r="K122" s="39">
        <v>0</v>
      </c>
      <c r="L122" s="38" t="s">
        <v>48</v>
      </c>
      <c r="M122" s="39">
        <v>0</v>
      </c>
      <c r="N122" s="38" t="s">
        <v>48</v>
      </c>
      <c r="O122" s="39">
        <v>0</v>
      </c>
      <c r="P122" s="38" t="s">
        <v>48</v>
      </c>
      <c r="Q122" s="39">
        <f t="shared" si="13"/>
        <v>-1.7119055999999997E-2</v>
      </c>
      <c r="R122" s="39">
        <f t="shared" si="14"/>
        <v>1.7119055999999997E-2</v>
      </c>
      <c r="S122" s="74">
        <v>100</v>
      </c>
      <c r="T122" s="42" t="s">
        <v>436</v>
      </c>
    </row>
    <row r="123" spans="1:20" ht="30" x14ac:dyDescent="0.25">
      <c r="A123" s="30" t="s">
        <v>25</v>
      </c>
      <c r="B123" s="23" t="s">
        <v>122</v>
      </c>
      <c r="C123" s="24" t="s">
        <v>123</v>
      </c>
      <c r="D123" s="39">
        <f t="shared" si="10"/>
        <v>0.30541317966101705</v>
      </c>
      <c r="E123" s="39">
        <v>0</v>
      </c>
      <c r="F123" s="39">
        <f t="shared" si="11"/>
        <v>0.30541317966101705</v>
      </c>
      <c r="G123" s="39">
        <f t="shared" si="16"/>
        <v>0.30541317966101705</v>
      </c>
      <c r="H123" s="39">
        <f t="shared" si="12"/>
        <v>0</v>
      </c>
      <c r="I123" s="39">
        <v>0</v>
      </c>
      <c r="J123" s="39">
        <v>0</v>
      </c>
      <c r="K123" s="39">
        <v>0</v>
      </c>
      <c r="L123" s="38" t="s">
        <v>48</v>
      </c>
      <c r="M123" s="39">
        <v>0.30541317966101705</v>
      </c>
      <c r="N123" s="38" t="s">
        <v>48</v>
      </c>
      <c r="O123" s="39">
        <v>0</v>
      </c>
      <c r="P123" s="38" t="s">
        <v>48</v>
      </c>
      <c r="Q123" s="39">
        <f t="shared" si="13"/>
        <v>0.30541317966101705</v>
      </c>
      <c r="R123" s="39">
        <f t="shared" si="14"/>
        <v>0</v>
      </c>
      <c r="S123" s="74">
        <v>0</v>
      </c>
      <c r="T123" s="38" t="s">
        <v>48</v>
      </c>
    </row>
    <row r="124" spans="1:20" ht="30" x14ac:dyDescent="0.25">
      <c r="A124" s="30" t="s">
        <v>25</v>
      </c>
      <c r="B124" s="23" t="s">
        <v>124</v>
      </c>
      <c r="C124" s="24" t="s">
        <v>125</v>
      </c>
      <c r="D124" s="39">
        <f t="shared" si="10"/>
        <v>0.22905988474576283</v>
      </c>
      <c r="E124" s="39">
        <v>0</v>
      </c>
      <c r="F124" s="39">
        <f t="shared" si="11"/>
        <v>0.22905988474576283</v>
      </c>
      <c r="G124" s="39">
        <f t="shared" si="16"/>
        <v>0.22905988474576283</v>
      </c>
      <c r="H124" s="39">
        <f t="shared" si="12"/>
        <v>0</v>
      </c>
      <c r="I124" s="39">
        <v>0</v>
      </c>
      <c r="J124" s="39">
        <v>0</v>
      </c>
      <c r="K124" s="39">
        <v>0</v>
      </c>
      <c r="L124" s="38" t="s">
        <v>48</v>
      </c>
      <c r="M124" s="39">
        <v>0.22905988474576283</v>
      </c>
      <c r="N124" s="38" t="s">
        <v>48</v>
      </c>
      <c r="O124" s="39">
        <v>0</v>
      </c>
      <c r="P124" s="38" t="s">
        <v>48</v>
      </c>
      <c r="Q124" s="39">
        <f t="shared" si="13"/>
        <v>0.22905988474576283</v>
      </c>
      <c r="R124" s="39">
        <f t="shared" si="14"/>
        <v>0</v>
      </c>
      <c r="S124" s="74">
        <v>0</v>
      </c>
      <c r="T124" s="38" t="s">
        <v>48</v>
      </c>
    </row>
    <row r="125" spans="1:20" ht="30" x14ac:dyDescent="0.25">
      <c r="A125" s="30" t="s">
        <v>25</v>
      </c>
      <c r="B125" s="23" t="s">
        <v>126</v>
      </c>
      <c r="C125" s="24" t="s">
        <v>127</v>
      </c>
      <c r="D125" s="39">
        <f t="shared" si="10"/>
        <v>0.22905988474576283</v>
      </c>
      <c r="E125" s="39">
        <v>0</v>
      </c>
      <c r="F125" s="39">
        <f t="shared" si="11"/>
        <v>0.22905988474576283</v>
      </c>
      <c r="G125" s="39">
        <f t="shared" si="16"/>
        <v>0.22905988474576283</v>
      </c>
      <c r="H125" s="39">
        <f t="shared" si="12"/>
        <v>0</v>
      </c>
      <c r="I125" s="39">
        <v>0</v>
      </c>
      <c r="J125" s="39">
        <v>0</v>
      </c>
      <c r="K125" s="39">
        <v>0</v>
      </c>
      <c r="L125" s="38" t="s">
        <v>48</v>
      </c>
      <c r="M125" s="39">
        <v>0.22905988474576283</v>
      </c>
      <c r="N125" s="38" t="s">
        <v>48</v>
      </c>
      <c r="O125" s="39">
        <v>0</v>
      </c>
      <c r="P125" s="38" t="s">
        <v>48</v>
      </c>
      <c r="Q125" s="39">
        <f t="shared" si="13"/>
        <v>0.22905988474576283</v>
      </c>
      <c r="R125" s="39">
        <f t="shared" si="14"/>
        <v>0</v>
      </c>
      <c r="S125" s="74">
        <v>0</v>
      </c>
      <c r="T125" s="38" t="s">
        <v>48</v>
      </c>
    </row>
    <row r="126" spans="1:20" ht="30" x14ac:dyDescent="0.25">
      <c r="A126" s="30" t="s">
        <v>25</v>
      </c>
      <c r="B126" s="23" t="s">
        <v>128</v>
      </c>
      <c r="C126" s="24" t="s">
        <v>129</v>
      </c>
      <c r="D126" s="39">
        <f t="shared" si="10"/>
        <v>0.22905988474576283</v>
      </c>
      <c r="E126" s="39">
        <v>0</v>
      </c>
      <c r="F126" s="39">
        <f t="shared" si="11"/>
        <v>0.22905988474576283</v>
      </c>
      <c r="G126" s="39">
        <f t="shared" si="16"/>
        <v>0.22905988474576283</v>
      </c>
      <c r="H126" s="39">
        <f t="shared" si="12"/>
        <v>0</v>
      </c>
      <c r="I126" s="39">
        <v>0</v>
      </c>
      <c r="J126" s="39">
        <v>0</v>
      </c>
      <c r="K126" s="39">
        <v>0</v>
      </c>
      <c r="L126" s="38" t="s">
        <v>48</v>
      </c>
      <c r="M126" s="39">
        <v>0.22905988474576283</v>
      </c>
      <c r="N126" s="38" t="s">
        <v>48</v>
      </c>
      <c r="O126" s="39">
        <v>0</v>
      </c>
      <c r="P126" s="38" t="s">
        <v>48</v>
      </c>
      <c r="Q126" s="39">
        <f t="shared" si="13"/>
        <v>0.22905988474576283</v>
      </c>
      <c r="R126" s="39">
        <f t="shared" si="14"/>
        <v>0</v>
      </c>
      <c r="S126" s="74">
        <v>0</v>
      </c>
      <c r="T126" s="38" t="s">
        <v>48</v>
      </c>
    </row>
    <row r="127" spans="1:20" ht="30" x14ac:dyDescent="0.25">
      <c r="A127" s="30" t="s">
        <v>25</v>
      </c>
      <c r="B127" s="23" t="s">
        <v>130</v>
      </c>
      <c r="C127" s="24" t="s">
        <v>131</v>
      </c>
      <c r="D127" s="39">
        <f t="shared" si="10"/>
        <v>0.30541317966101705</v>
      </c>
      <c r="E127" s="39">
        <v>0</v>
      </c>
      <c r="F127" s="39">
        <f t="shared" si="11"/>
        <v>0.30541317966101705</v>
      </c>
      <c r="G127" s="39">
        <f t="shared" si="16"/>
        <v>0.30541317966101705</v>
      </c>
      <c r="H127" s="39">
        <f t="shared" si="12"/>
        <v>0</v>
      </c>
      <c r="I127" s="39">
        <v>0</v>
      </c>
      <c r="J127" s="39">
        <v>0</v>
      </c>
      <c r="K127" s="39">
        <v>0</v>
      </c>
      <c r="L127" s="38" t="s">
        <v>48</v>
      </c>
      <c r="M127" s="39">
        <v>0.30541317966101705</v>
      </c>
      <c r="N127" s="38" t="s">
        <v>48</v>
      </c>
      <c r="O127" s="39">
        <v>0</v>
      </c>
      <c r="P127" s="38" t="s">
        <v>48</v>
      </c>
      <c r="Q127" s="39">
        <f t="shared" si="13"/>
        <v>0.30541317966101705</v>
      </c>
      <c r="R127" s="39">
        <f t="shared" si="14"/>
        <v>0</v>
      </c>
      <c r="S127" s="74">
        <v>0</v>
      </c>
      <c r="T127" s="38" t="s">
        <v>48</v>
      </c>
    </row>
    <row r="128" spans="1:20" ht="30" x14ac:dyDescent="0.25">
      <c r="A128" s="30" t="s">
        <v>25</v>
      </c>
      <c r="B128" s="23" t="s">
        <v>132</v>
      </c>
      <c r="C128" s="24" t="s">
        <v>133</v>
      </c>
      <c r="D128" s="39">
        <f t="shared" si="10"/>
        <v>0.22905988474576283</v>
      </c>
      <c r="E128" s="39">
        <v>0</v>
      </c>
      <c r="F128" s="39">
        <f t="shared" si="11"/>
        <v>0.22905988474576283</v>
      </c>
      <c r="G128" s="39">
        <f t="shared" si="16"/>
        <v>0.22905988474576283</v>
      </c>
      <c r="H128" s="39">
        <f t="shared" si="12"/>
        <v>0</v>
      </c>
      <c r="I128" s="39">
        <v>0</v>
      </c>
      <c r="J128" s="39">
        <v>0</v>
      </c>
      <c r="K128" s="39">
        <v>0</v>
      </c>
      <c r="L128" s="38" t="s">
        <v>48</v>
      </c>
      <c r="M128" s="39">
        <v>0.22905988474576283</v>
      </c>
      <c r="N128" s="38" t="s">
        <v>48</v>
      </c>
      <c r="O128" s="39">
        <v>0</v>
      </c>
      <c r="P128" s="38" t="s">
        <v>48</v>
      </c>
      <c r="Q128" s="39">
        <f t="shared" si="13"/>
        <v>0.22905988474576283</v>
      </c>
      <c r="R128" s="39">
        <f t="shared" si="14"/>
        <v>0</v>
      </c>
      <c r="S128" s="74">
        <v>0</v>
      </c>
      <c r="T128" s="38" t="s">
        <v>48</v>
      </c>
    </row>
    <row r="129" spans="1:20" ht="30" x14ac:dyDescent="0.25">
      <c r="A129" s="30" t="s">
        <v>25</v>
      </c>
      <c r="B129" s="31" t="s">
        <v>134</v>
      </c>
      <c r="C129" s="32" t="s">
        <v>135</v>
      </c>
      <c r="D129" s="39">
        <f t="shared" si="10"/>
        <v>0.124959661016949</v>
      </c>
      <c r="E129" s="39">
        <v>0</v>
      </c>
      <c r="F129" s="39">
        <f t="shared" si="11"/>
        <v>0.124959661016949</v>
      </c>
      <c r="G129" s="39">
        <f t="shared" si="16"/>
        <v>0.124959661016949</v>
      </c>
      <c r="H129" s="39">
        <f t="shared" si="12"/>
        <v>0</v>
      </c>
      <c r="I129" s="39">
        <v>0</v>
      </c>
      <c r="J129" s="39">
        <v>0</v>
      </c>
      <c r="K129" s="39">
        <v>0</v>
      </c>
      <c r="L129" s="38" t="s">
        <v>48</v>
      </c>
      <c r="M129" s="39">
        <v>0.124959661016949</v>
      </c>
      <c r="N129" s="38" t="s">
        <v>48</v>
      </c>
      <c r="O129" s="39">
        <v>0</v>
      </c>
      <c r="P129" s="38" t="s">
        <v>48</v>
      </c>
      <c r="Q129" s="39">
        <f t="shared" si="13"/>
        <v>0.124959661016949</v>
      </c>
      <c r="R129" s="39">
        <f t="shared" si="14"/>
        <v>0</v>
      </c>
      <c r="S129" s="74">
        <v>0</v>
      </c>
      <c r="T129" s="38" t="s">
        <v>48</v>
      </c>
    </row>
    <row r="130" spans="1:20" ht="30" x14ac:dyDescent="0.25">
      <c r="A130" s="30" t="s">
        <v>25</v>
      </c>
      <c r="B130" s="23" t="s">
        <v>136</v>
      </c>
      <c r="C130" s="24" t="s">
        <v>137</v>
      </c>
      <c r="D130" s="39">
        <f t="shared" si="10"/>
        <v>0.37805489735593195</v>
      </c>
      <c r="E130" s="39">
        <v>0</v>
      </c>
      <c r="F130" s="39">
        <f t="shared" si="11"/>
        <v>0.37805489735593195</v>
      </c>
      <c r="G130" s="39">
        <f t="shared" si="16"/>
        <v>0.37805489735593195</v>
      </c>
      <c r="H130" s="39">
        <f t="shared" si="12"/>
        <v>0</v>
      </c>
      <c r="I130" s="39">
        <v>0</v>
      </c>
      <c r="J130" s="39">
        <v>0</v>
      </c>
      <c r="K130" s="39">
        <v>0</v>
      </c>
      <c r="L130" s="38" t="s">
        <v>48</v>
      </c>
      <c r="M130" s="39">
        <v>0.37805489735593195</v>
      </c>
      <c r="N130" s="38" t="s">
        <v>48</v>
      </c>
      <c r="O130" s="39">
        <v>0</v>
      </c>
      <c r="P130" s="38" t="s">
        <v>48</v>
      </c>
      <c r="Q130" s="39">
        <f t="shared" si="13"/>
        <v>0.37805489735593195</v>
      </c>
      <c r="R130" s="39">
        <f t="shared" si="14"/>
        <v>0</v>
      </c>
      <c r="S130" s="74">
        <v>0</v>
      </c>
      <c r="T130" s="38" t="s">
        <v>48</v>
      </c>
    </row>
    <row r="131" spans="1:20" ht="30" x14ac:dyDescent="0.25">
      <c r="A131" s="30" t="s">
        <v>25</v>
      </c>
      <c r="B131" s="23" t="s">
        <v>138</v>
      </c>
      <c r="C131" s="24" t="s">
        <v>139</v>
      </c>
      <c r="D131" s="39">
        <f t="shared" si="10"/>
        <v>0.13817999267796602</v>
      </c>
      <c r="E131" s="39">
        <v>0</v>
      </c>
      <c r="F131" s="39">
        <f t="shared" si="11"/>
        <v>0.13817999267796602</v>
      </c>
      <c r="G131" s="39">
        <f t="shared" si="16"/>
        <v>0.13817999267796602</v>
      </c>
      <c r="H131" s="39">
        <f t="shared" si="12"/>
        <v>0</v>
      </c>
      <c r="I131" s="39">
        <v>0</v>
      </c>
      <c r="J131" s="39">
        <v>0</v>
      </c>
      <c r="K131" s="39">
        <v>0</v>
      </c>
      <c r="L131" s="38" t="s">
        <v>48</v>
      </c>
      <c r="M131" s="39">
        <v>0.13817999267796602</v>
      </c>
      <c r="N131" s="38" t="s">
        <v>48</v>
      </c>
      <c r="O131" s="39">
        <v>0</v>
      </c>
      <c r="P131" s="38" t="s">
        <v>48</v>
      </c>
      <c r="Q131" s="39">
        <f t="shared" si="13"/>
        <v>0.13817999267796602</v>
      </c>
      <c r="R131" s="39">
        <f t="shared" si="14"/>
        <v>0</v>
      </c>
      <c r="S131" s="74">
        <v>0</v>
      </c>
      <c r="T131" s="38" t="s">
        <v>48</v>
      </c>
    </row>
    <row r="132" spans="1:20" ht="30" x14ac:dyDescent="0.25">
      <c r="A132" s="30" t="s">
        <v>25</v>
      </c>
      <c r="B132" s="23" t="s">
        <v>140</v>
      </c>
      <c r="C132" s="24" t="s">
        <v>141</v>
      </c>
      <c r="D132" s="39">
        <f t="shared" si="10"/>
        <v>0.14529864467796602</v>
      </c>
      <c r="E132" s="39">
        <v>0</v>
      </c>
      <c r="F132" s="39">
        <f t="shared" si="11"/>
        <v>0.14529864467796602</v>
      </c>
      <c r="G132" s="39">
        <f t="shared" si="16"/>
        <v>0.14529864467796602</v>
      </c>
      <c r="H132" s="39">
        <f t="shared" si="12"/>
        <v>0</v>
      </c>
      <c r="I132" s="39">
        <v>0</v>
      </c>
      <c r="J132" s="39">
        <v>0</v>
      </c>
      <c r="K132" s="39">
        <v>0</v>
      </c>
      <c r="L132" s="38" t="s">
        <v>48</v>
      </c>
      <c r="M132" s="39">
        <v>0.14529864467796602</v>
      </c>
      <c r="N132" s="38" t="s">
        <v>48</v>
      </c>
      <c r="O132" s="39">
        <v>0</v>
      </c>
      <c r="P132" s="38" t="s">
        <v>48</v>
      </c>
      <c r="Q132" s="39">
        <f t="shared" si="13"/>
        <v>0.14529864467796602</v>
      </c>
      <c r="R132" s="39">
        <f t="shared" si="14"/>
        <v>0</v>
      </c>
      <c r="S132" s="74">
        <v>0</v>
      </c>
      <c r="T132" s="38" t="s">
        <v>48</v>
      </c>
    </row>
    <row r="133" spans="1:20" ht="30" x14ac:dyDescent="0.25">
      <c r="A133" s="30" t="s">
        <v>25</v>
      </c>
      <c r="B133" s="23" t="s">
        <v>142</v>
      </c>
      <c r="C133" s="24" t="s">
        <v>143</v>
      </c>
      <c r="D133" s="39">
        <f t="shared" si="10"/>
        <v>0.34699626101694897</v>
      </c>
      <c r="E133" s="39">
        <v>0</v>
      </c>
      <c r="F133" s="39">
        <f t="shared" si="11"/>
        <v>0.34699626101694897</v>
      </c>
      <c r="G133" s="39">
        <f t="shared" si="16"/>
        <v>0.34699626101694897</v>
      </c>
      <c r="H133" s="39">
        <f t="shared" si="12"/>
        <v>0</v>
      </c>
      <c r="I133" s="39">
        <v>0</v>
      </c>
      <c r="J133" s="39">
        <v>0</v>
      </c>
      <c r="K133" s="39">
        <v>0</v>
      </c>
      <c r="L133" s="38" t="s">
        <v>48</v>
      </c>
      <c r="M133" s="39">
        <v>0.34699626101694897</v>
      </c>
      <c r="N133" s="38" t="s">
        <v>48</v>
      </c>
      <c r="O133" s="39">
        <v>0</v>
      </c>
      <c r="P133" s="38" t="s">
        <v>48</v>
      </c>
      <c r="Q133" s="39">
        <f t="shared" si="13"/>
        <v>0.34699626101694897</v>
      </c>
      <c r="R133" s="39">
        <f t="shared" si="14"/>
        <v>0</v>
      </c>
      <c r="S133" s="74">
        <v>0</v>
      </c>
      <c r="T133" s="38" t="s">
        <v>48</v>
      </c>
    </row>
    <row r="134" spans="1:20" ht="30" x14ac:dyDescent="0.25">
      <c r="A134" s="30" t="s">
        <v>25</v>
      </c>
      <c r="B134" s="23" t="s">
        <v>144</v>
      </c>
      <c r="C134" s="24" t="s">
        <v>145</v>
      </c>
      <c r="D134" s="39">
        <f t="shared" si="10"/>
        <v>5.4873551999999999E-2</v>
      </c>
      <c r="E134" s="39">
        <v>0</v>
      </c>
      <c r="F134" s="39">
        <f t="shared" si="11"/>
        <v>5.4873551999999999E-2</v>
      </c>
      <c r="G134" s="39">
        <f t="shared" si="16"/>
        <v>5.4873551999999999E-2</v>
      </c>
      <c r="H134" s="39">
        <f t="shared" si="12"/>
        <v>0</v>
      </c>
      <c r="I134" s="39">
        <v>0</v>
      </c>
      <c r="J134" s="39">
        <v>0</v>
      </c>
      <c r="K134" s="39">
        <v>0</v>
      </c>
      <c r="L134" s="38" t="s">
        <v>48</v>
      </c>
      <c r="M134" s="39">
        <v>5.4873551999999999E-2</v>
      </c>
      <c r="N134" s="38" t="s">
        <v>48</v>
      </c>
      <c r="O134" s="39">
        <v>0</v>
      </c>
      <c r="P134" s="38" t="s">
        <v>48</v>
      </c>
      <c r="Q134" s="39">
        <f t="shared" si="13"/>
        <v>5.4873551999999999E-2</v>
      </c>
      <c r="R134" s="39">
        <f t="shared" si="14"/>
        <v>0</v>
      </c>
      <c r="S134" s="74">
        <v>0</v>
      </c>
      <c r="T134" s="38" t="s">
        <v>48</v>
      </c>
    </row>
    <row r="135" spans="1:20" ht="30" x14ac:dyDescent="0.25">
      <c r="A135" s="30" t="s">
        <v>25</v>
      </c>
      <c r="B135" s="23" t="s">
        <v>146</v>
      </c>
      <c r="C135" s="24" t="s">
        <v>147</v>
      </c>
      <c r="D135" s="39">
        <f t="shared" si="10"/>
        <v>0.13919694467796601</v>
      </c>
      <c r="E135" s="39">
        <v>0</v>
      </c>
      <c r="F135" s="39">
        <f t="shared" si="11"/>
        <v>0.13919694467796601</v>
      </c>
      <c r="G135" s="39">
        <f t="shared" si="16"/>
        <v>0.13919694467796601</v>
      </c>
      <c r="H135" s="39">
        <f t="shared" si="12"/>
        <v>0</v>
      </c>
      <c r="I135" s="39">
        <v>0</v>
      </c>
      <c r="J135" s="39">
        <v>0</v>
      </c>
      <c r="K135" s="39">
        <v>0</v>
      </c>
      <c r="L135" s="38" t="s">
        <v>48</v>
      </c>
      <c r="M135" s="39">
        <v>0.13919694467796601</v>
      </c>
      <c r="N135" s="38" t="s">
        <v>48</v>
      </c>
      <c r="O135" s="39">
        <v>0</v>
      </c>
      <c r="P135" s="38" t="s">
        <v>48</v>
      </c>
      <c r="Q135" s="39">
        <f t="shared" si="13"/>
        <v>0.13919694467796601</v>
      </c>
      <c r="R135" s="39">
        <f t="shared" si="14"/>
        <v>0</v>
      </c>
      <c r="S135" s="74">
        <v>0</v>
      </c>
      <c r="T135" s="38" t="s">
        <v>48</v>
      </c>
    </row>
    <row r="136" spans="1:20" ht="30" x14ac:dyDescent="0.25">
      <c r="A136" s="30" t="s">
        <v>25</v>
      </c>
      <c r="B136" s="23" t="s">
        <v>148</v>
      </c>
      <c r="C136" s="24" t="s">
        <v>149</v>
      </c>
      <c r="D136" s="39">
        <f t="shared" si="10"/>
        <v>0.19407050033898296</v>
      </c>
      <c r="E136" s="39">
        <v>0</v>
      </c>
      <c r="F136" s="39">
        <f t="shared" si="11"/>
        <v>0.19407050033898296</v>
      </c>
      <c r="G136" s="39">
        <f t="shared" si="16"/>
        <v>0.19407050033898296</v>
      </c>
      <c r="H136" s="39">
        <f t="shared" si="12"/>
        <v>0</v>
      </c>
      <c r="I136" s="39">
        <v>0</v>
      </c>
      <c r="J136" s="39">
        <v>0</v>
      </c>
      <c r="K136" s="39">
        <v>0</v>
      </c>
      <c r="L136" s="38" t="s">
        <v>48</v>
      </c>
      <c r="M136" s="39">
        <v>0.19407050033898296</v>
      </c>
      <c r="N136" s="38" t="s">
        <v>48</v>
      </c>
      <c r="O136" s="39">
        <v>0</v>
      </c>
      <c r="P136" s="38" t="s">
        <v>48</v>
      </c>
      <c r="Q136" s="39">
        <f t="shared" si="13"/>
        <v>0.19407050033898296</v>
      </c>
      <c r="R136" s="39">
        <f t="shared" si="14"/>
        <v>0</v>
      </c>
      <c r="S136" s="74">
        <v>0</v>
      </c>
      <c r="T136" s="38" t="s">
        <v>48</v>
      </c>
    </row>
    <row r="137" spans="1:20" ht="30" x14ac:dyDescent="0.25">
      <c r="A137" s="30" t="s">
        <v>25</v>
      </c>
      <c r="B137" s="23" t="s">
        <v>150</v>
      </c>
      <c r="C137" s="24" t="s">
        <v>151</v>
      </c>
      <c r="D137" s="39">
        <f t="shared" si="10"/>
        <v>1.139064467796612</v>
      </c>
      <c r="E137" s="39">
        <v>0</v>
      </c>
      <c r="F137" s="39">
        <f t="shared" si="11"/>
        <v>1.139064467796612</v>
      </c>
      <c r="G137" s="39">
        <f t="shared" si="16"/>
        <v>1.139064467796612</v>
      </c>
      <c r="H137" s="39">
        <f t="shared" si="12"/>
        <v>0</v>
      </c>
      <c r="I137" s="39">
        <v>0</v>
      </c>
      <c r="J137" s="39">
        <v>0</v>
      </c>
      <c r="K137" s="39">
        <v>1.139064467796612</v>
      </c>
      <c r="L137" s="38" t="s">
        <v>48</v>
      </c>
      <c r="M137" s="39">
        <v>0</v>
      </c>
      <c r="N137" s="38" t="s">
        <v>48</v>
      </c>
      <c r="O137" s="39">
        <v>0</v>
      </c>
      <c r="P137" s="38" t="s">
        <v>48</v>
      </c>
      <c r="Q137" s="39">
        <f t="shared" si="13"/>
        <v>1.139064467796612</v>
      </c>
      <c r="R137" s="39">
        <f t="shared" si="14"/>
        <v>0</v>
      </c>
      <c r="S137" s="74">
        <v>0</v>
      </c>
      <c r="T137" s="38" t="s">
        <v>48</v>
      </c>
    </row>
    <row r="138" spans="1:20" ht="30" x14ac:dyDescent="0.25">
      <c r="A138" s="30" t="s">
        <v>25</v>
      </c>
      <c r="B138" s="23" t="s">
        <v>152</v>
      </c>
      <c r="C138" s="24" t="s">
        <v>153</v>
      </c>
      <c r="D138" s="39">
        <f t="shared" si="10"/>
        <v>4.5562578711864479</v>
      </c>
      <c r="E138" s="39">
        <v>0</v>
      </c>
      <c r="F138" s="39">
        <f t="shared" si="11"/>
        <v>4.5562578711864479</v>
      </c>
      <c r="G138" s="39">
        <f t="shared" si="16"/>
        <v>4.5562578711864479</v>
      </c>
      <c r="H138" s="39">
        <f t="shared" si="12"/>
        <v>0</v>
      </c>
      <c r="I138" s="39">
        <v>0</v>
      </c>
      <c r="J138" s="39">
        <v>0</v>
      </c>
      <c r="K138" s="39">
        <v>4.5562578711864479</v>
      </c>
      <c r="L138" s="38" t="s">
        <v>48</v>
      </c>
      <c r="M138" s="39">
        <v>0</v>
      </c>
      <c r="N138" s="38" t="s">
        <v>48</v>
      </c>
      <c r="O138" s="39">
        <v>0</v>
      </c>
      <c r="P138" s="38" t="s">
        <v>48</v>
      </c>
      <c r="Q138" s="39">
        <f t="shared" si="13"/>
        <v>4.5562578711864479</v>
      </c>
      <c r="R138" s="39">
        <f t="shared" si="14"/>
        <v>0</v>
      </c>
      <c r="S138" s="74">
        <v>0</v>
      </c>
      <c r="T138" s="38" t="s">
        <v>48</v>
      </c>
    </row>
    <row r="139" spans="1:20" ht="30" x14ac:dyDescent="0.25">
      <c r="A139" s="30" t="s">
        <v>25</v>
      </c>
      <c r="B139" s="23" t="s">
        <v>154</v>
      </c>
      <c r="C139" s="24" t="s">
        <v>155</v>
      </c>
      <c r="D139" s="39">
        <f t="shared" si="10"/>
        <v>3.7968815593220393</v>
      </c>
      <c r="E139" s="39">
        <v>0</v>
      </c>
      <c r="F139" s="39">
        <f t="shared" si="11"/>
        <v>3.7968815593220393</v>
      </c>
      <c r="G139" s="39">
        <f t="shared" si="16"/>
        <v>3.7968815593220393</v>
      </c>
      <c r="H139" s="39">
        <f t="shared" si="12"/>
        <v>0</v>
      </c>
      <c r="I139" s="39">
        <v>0</v>
      </c>
      <c r="J139" s="39">
        <v>0</v>
      </c>
      <c r="K139" s="39">
        <v>0</v>
      </c>
      <c r="L139" s="38" t="s">
        <v>48</v>
      </c>
      <c r="M139" s="39">
        <v>3.7968815593220393</v>
      </c>
      <c r="N139" s="38" t="s">
        <v>48</v>
      </c>
      <c r="O139" s="39">
        <v>0</v>
      </c>
      <c r="P139" s="38" t="s">
        <v>48</v>
      </c>
      <c r="Q139" s="39">
        <f t="shared" si="13"/>
        <v>3.7968815593220393</v>
      </c>
      <c r="R139" s="39">
        <f t="shared" si="14"/>
        <v>0</v>
      </c>
      <c r="S139" s="74">
        <v>0</v>
      </c>
      <c r="T139" s="38" t="s">
        <v>48</v>
      </c>
    </row>
    <row r="140" spans="1:20" ht="30" x14ac:dyDescent="0.25">
      <c r="A140" s="30" t="s">
        <v>25</v>
      </c>
      <c r="B140" s="23" t="s">
        <v>156</v>
      </c>
      <c r="C140" s="24" t="s">
        <v>157</v>
      </c>
      <c r="D140" s="39">
        <f t="shared" si="10"/>
        <v>3.7968815593220393</v>
      </c>
      <c r="E140" s="39">
        <v>0</v>
      </c>
      <c r="F140" s="39">
        <f t="shared" si="11"/>
        <v>3.7968815593220393</v>
      </c>
      <c r="G140" s="39">
        <f t="shared" si="16"/>
        <v>3.7968815593220393</v>
      </c>
      <c r="H140" s="39">
        <f t="shared" si="12"/>
        <v>0</v>
      </c>
      <c r="I140" s="39">
        <v>0</v>
      </c>
      <c r="J140" s="39">
        <v>0</v>
      </c>
      <c r="K140" s="39">
        <v>0</v>
      </c>
      <c r="L140" s="38" t="s">
        <v>48</v>
      </c>
      <c r="M140" s="39">
        <v>3.7968815593220393</v>
      </c>
      <c r="N140" s="38" t="s">
        <v>48</v>
      </c>
      <c r="O140" s="39">
        <v>0</v>
      </c>
      <c r="P140" s="38" t="s">
        <v>48</v>
      </c>
      <c r="Q140" s="39">
        <f t="shared" si="13"/>
        <v>3.7968815593220393</v>
      </c>
      <c r="R140" s="39">
        <f t="shared" si="14"/>
        <v>0</v>
      </c>
      <c r="S140" s="74">
        <v>0</v>
      </c>
      <c r="T140" s="38" t="s">
        <v>48</v>
      </c>
    </row>
    <row r="141" spans="1:20" ht="30" x14ac:dyDescent="0.25">
      <c r="A141" s="30" t="s">
        <v>25</v>
      </c>
      <c r="B141" s="23" t="s">
        <v>158</v>
      </c>
      <c r="C141" s="24" t="s">
        <v>159</v>
      </c>
      <c r="D141" s="39">
        <f t="shared" si="10"/>
        <v>1.8984407796610197</v>
      </c>
      <c r="E141" s="39">
        <v>0</v>
      </c>
      <c r="F141" s="39">
        <f t="shared" si="11"/>
        <v>1.8984407796610197</v>
      </c>
      <c r="G141" s="39">
        <f t="shared" si="16"/>
        <v>1.8984407796610197</v>
      </c>
      <c r="H141" s="39">
        <f t="shared" si="12"/>
        <v>0</v>
      </c>
      <c r="I141" s="39">
        <v>0</v>
      </c>
      <c r="J141" s="39">
        <v>0</v>
      </c>
      <c r="K141" s="39">
        <v>0</v>
      </c>
      <c r="L141" s="38" t="s">
        <v>48</v>
      </c>
      <c r="M141" s="39">
        <v>1.8984407796610197</v>
      </c>
      <c r="N141" s="38" t="s">
        <v>48</v>
      </c>
      <c r="O141" s="39">
        <v>0</v>
      </c>
      <c r="P141" s="38" t="s">
        <v>48</v>
      </c>
      <c r="Q141" s="39">
        <f t="shared" si="13"/>
        <v>1.8984407796610197</v>
      </c>
      <c r="R141" s="39">
        <f t="shared" si="14"/>
        <v>0</v>
      </c>
      <c r="S141" s="74">
        <v>0</v>
      </c>
      <c r="T141" s="38" t="s">
        <v>48</v>
      </c>
    </row>
    <row r="142" spans="1:20" ht="30" x14ac:dyDescent="0.25">
      <c r="A142" s="30" t="s">
        <v>25</v>
      </c>
      <c r="B142" s="23" t="s">
        <v>160</v>
      </c>
      <c r="C142" s="24" t="s">
        <v>161</v>
      </c>
      <c r="D142" s="39">
        <f t="shared" si="10"/>
        <v>0.37968815593220395</v>
      </c>
      <c r="E142" s="39">
        <v>0</v>
      </c>
      <c r="F142" s="39">
        <f t="shared" si="11"/>
        <v>0.37968815593220395</v>
      </c>
      <c r="G142" s="39">
        <f t="shared" si="16"/>
        <v>0.37968815593220395</v>
      </c>
      <c r="H142" s="39">
        <f t="shared" si="12"/>
        <v>0</v>
      </c>
      <c r="I142" s="39">
        <v>0</v>
      </c>
      <c r="J142" s="39">
        <v>0</v>
      </c>
      <c r="K142" s="39">
        <v>0</v>
      </c>
      <c r="L142" s="38" t="s">
        <v>48</v>
      </c>
      <c r="M142" s="39">
        <v>0.37968815593220395</v>
      </c>
      <c r="N142" s="38" t="s">
        <v>48</v>
      </c>
      <c r="O142" s="39">
        <v>0</v>
      </c>
      <c r="P142" s="38" t="s">
        <v>48</v>
      </c>
      <c r="Q142" s="39">
        <f t="shared" si="13"/>
        <v>0.37968815593220395</v>
      </c>
      <c r="R142" s="39">
        <f t="shared" si="14"/>
        <v>0</v>
      </c>
      <c r="S142" s="74">
        <v>0</v>
      </c>
      <c r="T142" s="38" t="s">
        <v>48</v>
      </c>
    </row>
    <row r="143" spans="1:20" ht="30" x14ac:dyDescent="0.25">
      <c r="A143" s="30" t="s">
        <v>25</v>
      </c>
      <c r="B143" s="23" t="s">
        <v>399</v>
      </c>
      <c r="C143" s="52" t="s">
        <v>400</v>
      </c>
      <c r="D143" s="39">
        <f t="shared" si="10"/>
        <v>0</v>
      </c>
      <c r="E143" s="39">
        <v>0</v>
      </c>
      <c r="F143" s="39">
        <f t="shared" si="11"/>
        <v>0</v>
      </c>
      <c r="G143" s="39">
        <f t="shared" si="16"/>
        <v>0</v>
      </c>
      <c r="H143" s="39">
        <f t="shared" si="12"/>
        <v>4.1981141520000005</v>
      </c>
      <c r="I143" s="39">
        <v>0</v>
      </c>
      <c r="J143" s="39">
        <v>4.1981141520000005</v>
      </c>
      <c r="K143" s="39">
        <v>0</v>
      </c>
      <c r="L143" s="38" t="s">
        <v>48</v>
      </c>
      <c r="M143" s="39">
        <v>0</v>
      </c>
      <c r="N143" s="38" t="s">
        <v>48</v>
      </c>
      <c r="O143" s="39">
        <v>0</v>
      </c>
      <c r="P143" s="38" t="s">
        <v>48</v>
      </c>
      <c r="Q143" s="39">
        <f t="shared" si="13"/>
        <v>-4.1981141520000005</v>
      </c>
      <c r="R143" s="39">
        <f t="shared" si="14"/>
        <v>4.1981141520000005</v>
      </c>
      <c r="S143" s="74">
        <v>100</v>
      </c>
      <c r="T143" s="42" t="s">
        <v>436</v>
      </c>
    </row>
    <row r="144" spans="1:20" ht="30" x14ac:dyDescent="0.25">
      <c r="A144" s="30" t="s">
        <v>25</v>
      </c>
      <c r="B144" s="23" t="s">
        <v>401</v>
      </c>
      <c r="C144" s="52" t="s">
        <v>402</v>
      </c>
      <c r="D144" s="39">
        <f t="shared" si="10"/>
        <v>0</v>
      </c>
      <c r="E144" s="39">
        <v>0</v>
      </c>
      <c r="F144" s="39">
        <f t="shared" si="11"/>
        <v>0</v>
      </c>
      <c r="G144" s="39">
        <f t="shared" si="16"/>
        <v>0</v>
      </c>
      <c r="H144" s="39">
        <f t="shared" si="12"/>
        <v>3.3482836319999998</v>
      </c>
      <c r="I144" s="39">
        <v>0</v>
      </c>
      <c r="J144" s="39">
        <v>3.3482836319999998</v>
      </c>
      <c r="K144" s="39">
        <v>0</v>
      </c>
      <c r="L144" s="38" t="s">
        <v>48</v>
      </c>
      <c r="M144" s="39">
        <v>0</v>
      </c>
      <c r="N144" s="38" t="s">
        <v>48</v>
      </c>
      <c r="O144" s="39">
        <v>0</v>
      </c>
      <c r="P144" s="38" t="s">
        <v>48</v>
      </c>
      <c r="Q144" s="39">
        <f t="shared" si="13"/>
        <v>-3.3482836319999998</v>
      </c>
      <c r="R144" s="39">
        <f t="shared" si="14"/>
        <v>3.3482836319999998</v>
      </c>
      <c r="S144" s="74">
        <v>100</v>
      </c>
      <c r="T144" s="42" t="s">
        <v>436</v>
      </c>
    </row>
    <row r="145" spans="1:20" ht="30" x14ac:dyDescent="0.25">
      <c r="A145" s="30" t="s">
        <v>25</v>
      </c>
      <c r="B145" s="23" t="s">
        <v>403</v>
      </c>
      <c r="C145" s="52" t="s">
        <v>404</v>
      </c>
      <c r="D145" s="39">
        <f t="shared" ref="D145:D208" si="17">G145</f>
        <v>0</v>
      </c>
      <c r="E145" s="39">
        <v>0</v>
      </c>
      <c r="F145" s="39">
        <f t="shared" ref="F145:F208" si="18">D145-E145</f>
        <v>0</v>
      </c>
      <c r="G145" s="39">
        <f t="shared" si="16"/>
        <v>0</v>
      </c>
      <c r="H145" s="39">
        <f t="shared" ref="H145:H208" si="19">J145</f>
        <v>4.0035611400000004</v>
      </c>
      <c r="I145" s="39">
        <v>0</v>
      </c>
      <c r="J145" s="39">
        <v>4.0035611400000004</v>
      </c>
      <c r="K145" s="39">
        <v>0</v>
      </c>
      <c r="L145" s="38" t="s">
        <v>48</v>
      </c>
      <c r="M145" s="39">
        <v>0</v>
      </c>
      <c r="N145" s="38" t="s">
        <v>48</v>
      </c>
      <c r="O145" s="39">
        <v>0</v>
      </c>
      <c r="P145" s="38" t="s">
        <v>48</v>
      </c>
      <c r="Q145" s="39">
        <f t="shared" ref="Q145:Q208" si="20">F145-H145</f>
        <v>-4.0035611400000004</v>
      </c>
      <c r="R145" s="39">
        <f t="shared" ref="R145:R208" si="21">J145-I145</f>
        <v>4.0035611400000004</v>
      </c>
      <c r="S145" s="74">
        <v>100</v>
      </c>
      <c r="T145" s="42" t="s">
        <v>436</v>
      </c>
    </row>
    <row r="146" spans="1:20" ht="30" x14ac:dyDescent="0.25">
      <c r="A146" s="30" t="s">
        <v>25</v>
      </c>
      <c r="B146" s="23" t="s">
        <v>405</v>
      </c>
      <c r="C146" s="52" t="s">
        <v>406</v>
      </c>
      <c r="D146" s="39">
        <f t="shared" si="17"/>
        <v>0</v>
      </c>
      <c r="E146" s="39">
        <v>0</v>
      </c>
      <c r="F146" s="39">
        <f t="shared" si="18"/>
        <v>0</v>
      </c>
      <c r="G146" s="39">
        <f t="shared" si="16"/>
        <v>0</v>
      </c>
      <c r="H146" s="39">
        <f t="shared" si="19"/>
        <v>3.3553727519999996</v>
      </c>
      <c r="I146" s="39">
        <v>0</v>
      </c>
      <c r="J146" s="39">
        <v>3.3553727519999996</v>
      </c>
      <c r="K146" s="39">
        <v>0</v>
      </c>
      <c r="L146" s="38" t="s">
        <v>48</v>
      </c>
      <c r="M146" s="39">
        <v>0</v>
      </c>
      <c r="N146" s="38" t="s">
        <v>48</v>
      </c>
      <c r="O146" s="39">
        <v>0</v>
      </c>
      <c r="P146" s="38" t="s">
        <v>48</v>
      </c>
      <c r="Q146" s="39">
        <f t="shared" si="20"/>
        <v>-3.3553727519999996</v>
      </c>
      <c r="R146" s="39">
        <f t="shared" si="21"/>
        <v>3.3553727519999996</v>
      </c>
      <c r="S146" s="74">
        <v>100</v>
      </c>
      <c r="T146" s="42" t="s">
        <v>436</v>
      </c>
    </row>
    <row r="147" spans="1:20" x14ac:dyDescent="0.25">
      <c r="A147" s="30" t="s">
        <v>25</v>
      </c>
      <c r="B147" s="31" t="s">
        <v>162</v>
      </c>
      <c r="C147" s="32" t="s">
        <v>163</v>
      </c>
      <c r="D147" s="39">
        <f t="shared" si="17"/>
        <v>0.36204500338983125</v>
      </c>
      <c r="E147" s="39">
        <v>0</v>
      </c>
      <c r="F147" s="39">
        <f t="shared" si="18"/>
        <v>0.36204500338983125</v>
      </c>
      <c r="G147" s="39">
        <f t="shared" si="16"/>
        <v>0.36204500338983125</v>
      </c>
      <c r="H147" s="39">
        <f t="shared" si="19"/>
        <v>0</v>
      </c>
      <c r="I147" s="39">
        <v>0</v>
      </c>
      <c r="J147" s="39">
        <v>0</v>
      </c>
      <c r="K147" s="39">
        <v>0.36204500338983125</v>
      </c>
      <c r="L147" s="38" t="s">
        <v>48</v>
      </c>
      <c r="M147" s="39">
        <v>0</v>
      </c>
      <c r="N147" s="38" t="s">
        <v>48</v>
      </c>
      <c r="O147" s="39">
        <v>0</v>
      </c>
      <c r="P147" s="38" t="s">
        <v>48</v>
      </c>
      <c r="Q147" s="39">
        <f t="shared" si="20"/>
        <v>0.36204500338983125</v>
      </c>
      <c r="R147" s="39">
        <f t="shared" si="21"/>
        <v>0</v>
      </c>
      <c r="S147" s="74">
        <v>0</v>
      </c>
      <c r="T147" s="38" t="s">
        <v>48</v>
      </c>
    </row>
    <row r="148" spans="1:20" x14ac:dyDescent="0.25">
      <c r="A148" s="30" t="s">
        <v>25</v>
      </c>
      <c r="B148" s="31" t="s">
        <v>164</v>
      </c>
      <c r="C148" s="32" t="s">
        <v>165</v>
      </c>
      <c r="D148" s="39">
        <f t="shared" si="17"/>
        <v>0.36204500338983125</v>
      </c>
      <c r="E148" s="39">
        <v>0</v>
      </c>
      <c r="F148" s="39">
        <f t="shared" si="18"/>
        <v>0.36204500338983125</v>
      </c>
      <c r="G148" s="39">
        <f t="shared" si="16"/>
        <v>0.36204500338983125</v>
      </c>
      <c r="H148" s="39">
        <f t="shared" si="19"/>
        <v>0</v>
      </c>
      <c r="I148" s="39">
        <v>0</v>
      </c>
      <c r="J148" s="39">
        <v>0</v>
      </c>
      <c r="K148" s="39">
        <v>0.36204500338983125</v>
      </c>
      <c r="L148" s="38" t="s">
        <v>48</v>
      </c>
      <c r="M148" s="39">
        <v>0</v>
      </c>
      <c r="N148" s="38" t="s">
        <v>48</v>
      </c>
      <c r="O148" s="39">
        <v>0</v>
      </c>
      <c r="P148" s="38" t="s">
        <v>48</v>
      </c>
      <c r="Q148" s="39">
        <f t="shared" si="20"/>
        <v>0.36204500338983125</v>
      </c>
      <c r="R148" s="39">
        <f t="shared" si="21"/>
        <v>0</v>
      </c>
      <c r="S148" s="74">
        <v>0</v>
      </c>
      <c r="T148" s="38" t="s">
        <v>48</v>
      </c>
    </row>
    <row r="149" spans="1:20" x14ac:dyDescent="0.25">
      <c r="A149" s="30" t="s">
        <v>25</v>
      </c>
      <c r="B149" s="31" t="s">
        <v>166</v>
      </c>
      <c r="C149" s="32" t="s">
        <v>167</v>
      </c>
      <c r="D149" s="39">
        <f t="shared" si="17"/>
        <v>0.36204500338983125</v>
      </c>
      <c r="E149" s="39">
        <v>0</v>
      </c>
      <c r="F149" s="39">
        <f t="shared" si="18"/>
        <v>0.36204500338983125</v>
      </c>
      <c r="G149" s="39">
        <f t="shared" si="16"/>
        <v>0.36204500338983125</v>
      </c>
      <c r="H149" s="39">
        <f t="shared" si="19"/>
        <v>0</v>
      </c>
      <c r="I149" s="39">
        <v>0</v>
      </c>
      <c r="J149" s="39">
        <v>0</v>
      </c>
      <c r="K149" s="39">
        <v>0</v>
      </c>
      <c r="L149" s="38" t="s">
        <v>48</v>
      </c>
      <c r="M149" s="39">
        <v>0.36204500338983125</v>
      </c>
      <c r="N149" s="38" t="s">
        <v>48</v>
      </c>
      <c r="O149" s="39">
        <v>0</v>
      </c>
      <c r="P149" s="38" t="s">
        <v>48</v>
      </c>
      <c r="Q149" s="39">
        <f t="shared" si="20"/>
        <v>0.36204500338983125</v>
      </c>
      <c r="R149" s="39">
        <f t="shared" si="21"/>
        <v>0</v>
      </c>
      <c r="S149" s="74">
        <v>0</v>
      </c>
      <c r="T149" s="38" t="s">
        <v>48</v>
      </c>
    </row>
    <row r="150" spans="1:20" x14ac:dyDescent="0.25">
      <c r="A150" s="30" t="s">
        <v>25</v>
      </c>
      <c r="B150" s="31" t="s">
        <v>168</v>
      </c>
      <c r="C150" s="32" t="s">
        <v>169</v>
      </c>
      <c r="D150" s="39">
        <f t="shared" si="17"/>
        <v>0.36204500338983125</v>
      </c>
      <c r="E150" s="39">
        <v>0</v>
      </c>
      <c r="F150" s="39">
        <f t="shared" si="18"/>
        <v>0.36204500338983125</v>
      </c>
      <c r="G150" s="39">
        <f t="shared" si="16"/>
        <v>0.36204500338983125</v>
      </c>
      <c r="H150" s="39">
        <f t="shared" si="19"/>
        <v>0</v>
      </c>
      <c r="I150" s="39">
        <v>0</v>
      </c>
      <c r="J150" s="39">
        <v>0</v>
      </c>
      <c r="K150" s="39">
        <v>0</v>
      </c>
      <c r="L150" s="38" t="s">
        <v>48</v>
      </c>
      <c r="M150" s="39">
        <v>0.36204500338983125</v>
      </c>
      <c r="N150" s="38" t="s">
        <v>48</v>
      </c>
      <c r="O150" s="39">
        <v>0</v>
      </c>
      <c r="P150" s="38" t="s">
        <v>48</v>
      </c>
      <c r="Q150" s="39">
        <f t="shared" si="20"/>
        <v>0.36204500338983125</v>
      </c>
      <c r="R150" s="39">
        <f t="shared" si="21"/>
        <v>0</v>
      </c>
      <c r="S150" s="74">
        <v>0</v>
      </c>
      <c r="T150" s="38" t="s">
        <v>48</v>
      </c>
    </row>
    <row r="151" spans="1:20" x14ac:dyDescent="0.25">
      <c r="A151" s="30" t="s">
        <v>25</v>
      </c>
      <c r="B151" s="31" t="s">
        <v>170</v>
      </c>
      <c r="C151" s="32" t="s">
        <v>171</v>
      </c>
      <c r="D151" s="39">
        <f t="shared" si="17"/>
        <v>0.36204500338983125</v>
      </c>
      <c r="E151" s="39">
        <v>0</v>
      </c>
      <c r="F151" s="39">
        <f t="shared" si="18"/>
        <v>0.36204500338983125</v>
      </c>
      <c r="G151" s="39">
        <f t="shared" si="16"/>
        <v>0.36204500338983125</v>
      </c>
      <c r="H151" s="39">
        <f t="shared" si="19"/>
        <v>0</v>
      </c>
      <c r="I151" s="39">
        <v>0</v>
      </c>
      <c r="J151" s="39">
        <v>0</v>
      </c>
      <c r="K151" s="39">
        <v>0</v>
      </c>
      <c r="L151" s="38" t="s">
        <v>48</v>
      </c>
      <c r="M151" s="39">
        <v>0.36204500338983125</v>
      </c>
      <c r="N151" s="38" t="s">
        <v>48</v>
      </c>
      <c r="O151" s="39">
        <v>0</v>
      </c>
      <c r="P151" s="38" t="s">
        <v>48</v>
      </c>
      <c r="Q151" s="39">
        <f t="shared" si="20"/>
        <v>0.36204500338983125</v>
      </c>
      <c r="R151" s="39">
        <f t="shared" si="21"/>
        <v>0</v>
      </c>
      <c r="S151" s="74">
        <v>0</v>
      </c>
      <c r="T151" s="38" t="s">
        <v>48</v>
      </c>
    </row>
    <row r="152" spans="1:20" x14ac:dyDescent="0.25">
      <c r="A152" s="30" t="s">
        <v>25</v>
      </c>
      <c r="B152" s="31" t="s">
        <v>172</v>
      </c>
      <c r="C152" s="32" t="s">
        <v>173</v>
      </c>
      <c r="D152" s="39">
        <f t="shared" si="17"/>
        <v>0.36204500338983125</v>
      </c>
      <c r="E152" s="39">
        <v>0</v>
      </c>
      <c r="F152" s="39">
        <f t="shared" si="18"/>
        <v>0.36204500338983125</v>
      </c>
      <c r="G152" s="39">
        <f t="shared" si="16"/>
        <v>0.36204500338983125</v>
      </c>
      <c r="H152" s="39">
        <f t="shared" si="19"/>
        <v>0</v>
      </c>
      <c r="I152" s="39">
        <v>0</v>
      </c>
      <c r="J152" s="39">
        <v>0</v>
      </c>
      <c r="K152" s="39">
        <v>0</v>
      </c>
      <c r="L152" s="38" t="s">
        <v>48</v>
      </c>
      <c r="M152" s="39">
        <v>0.36204500338983125</v>
      </c>
      <c r="N152" s="38" t="s">
        <v>48</v>
      </c>
      <c r="O152" s="39">
        <v>0</v>
      </c>
      <c r="P152" s="38" t="s">
        <v>48</v>
      </c>
      <c r="Q152" s="39">
        <f t="shared" si="20"/>
        <v>0.36204500338983125</v>
      </c>
      <c r="R152" s="39">
        <f t="shared" si="21"/>
        <v>0</v>
      </c>
      <c r="S152" s="74">
        <v>0</v>
      </c>
      <c r="T152" s="38" t="s">
        <v>48</v>
      </c>
    </row>
    <row r="153" spans="1:20" x14ac:dyDescent="0.25">
      <c r="A153" s="30" t="s">
        <v>25</v>
      </c>
      <c r="B153" s="31" t="s">
        <v>174</v>
      </c>
      <c r="C153" s="32" t="s">
        <v>175</v>
      </c>
      <c r="D153" s="39">
        <f t="shared" si="17"/>
        <v>0.90511250847457791</v>
      </c>
      <c r="E153" s="39">
        <v>0</v>
      </c>
      <c r="F153" s="39">
        <f t="shared" si="18"/>
        <v>0.90511250847457791</v>
      </c>
      <c r="G153" s="39">
        <f t="shared" si="16"/>
        <v>0.90511250847457791</v>
      </c>
      <c r="H153" s="39">
        <f t="shared" si="19"/>
        <v>0</v>
      </c>
      <c r="I153" s="39">
        <v>0</v>
      </c>
      <c r="J153" s="39">
        <v>0</v>
      </c>
      <c r="K153" s="39">
        <v>0</v>
      </c>
      <c r="L153" s="38" t="s">
        <v>48</v>
      </c>
      <c r="M153" s="39">
        <v>0.90511250847457791</v>
      </c>
      <c r="N153" s="38" t="s">
        <v>48</v>
      </c>
      <c r="O153" s="39">
        <v>0</v>
      </c>
      <c r="P153" s="38" t="s">
        <v>48</v>
      </c>
      <c r="Q153" s="39">
        <f t="shared" si="20"/>
        <v>0.90511250847457791</v>
      </c>
      <c r="R153" s="39">
        <f t="shared" si="21"/>
        <v>0</v>
      </c>
      <c r="S153" s="74">
        <v>0</v>
      </c>
      <c r="T153" s="38" t="s">
        <v>48</v>
      </c>
    </row>
    <row r="154" spans="1:20" x14ac:dyDescent="0.25">
      <c r="A154" s="30" t="s">
        <v>25</v>
      </c>
      <c r="B154" s="31" t="s">
        <v>176</v>
      </c>
      <c r="C154" s="32" t="s">
        <v>177</v>
      </c>
      <c r="D154" s="39">
        <f t="shared" si="17"/>
        <v>0.36204500338983125</v>
      </c>
      <c r="E154" s="39">
        <v>0</v>
      </c>
      <c r="F154" s="39">
        <f t="shared" si="18"/>
        <v>0.36204500338983125</v>
      </c>
      <c r="G154" s="39">
        <f t="shared" si="16"/>
        <v>0.36204500338983125</v>
      </c>
      <c r="H154" s="39">
        <f t="shared" si="19"/>
        <v>0</v>
      </c>
      <c r="I154" s="39">
        <v>0</v>
      </c>
      <c r="J154" s="39">
        <v>0</v>
      </c>
      <c r="K154" s="39">
        <v>0</v>
      </c>
      <c r="L154" s="38" t="s">
        <v>48</v>
      </c>
      <c r="M154" s="39">
        <v>0.36204500338983125</v>
      </c>
      <c r="N154" s="38" t="s">
        <v>48</v>
      </c>
      <c r="O154" s="39">
        <v>0</v>
      </c>
      <c r="P154" s="38" t="s">
        <v>48</v>
      </c>
      <c r="Q154" s="39">
        <f t="shared" si="20"/>
        <v>0.36204500338983125</v>
      </c>
      <c r="R154" s="39">
        <f t="shared" si="21"/>
        <v>0</v>
      </c>
      <c r="S154" s="74">
        <v>0</v>
      </c>
      <c r="T154" s="38" t="s">
        <v>48</v>
      </c>
    </row>
    <row r="155" spans="1:20" ht="30" x14ac:dyDescent="0.25">
      <c r="A155" s="30" t="s">
        <v>25</v>
      </c>
      <c r="B155" s="31" t="s">
        <v>178</v>
      </c>
      <c r="C155" s="32" t="s">
        <v>179</v>
      </c>
      <c r="D155" s="39">
        <f t="shared" si="17"/>
        <v>3.3005040000000001</v>
      </c>
      <c r="E155" s="39">
        <v>0</v>
      </c>
      <c r="F155" s="39">
        <f t="shared" si="18"/>
        <v>3.3005040000000001</v>
      </c>
      <c r="G155" s="39">
        <f t="shared" si="16"/>
        <v>3.3005040000000001</v>
      </c>
      <c r="H155" s="39">
        <f t="shared" si="19"/>
        <v>0</v>
      </c>
      <c r="I155" s="39">
        <v>0.33005040000000002</v>
      </c>
      <c r="J155" s="39">
        <v>0</v>
      </c>
      <c r="K155" s="39">
        <v>0.99015120000000001</v>
      </c>
      <c r="L155" s="38" t="s">
        <v>48</v>
      </c>
      <c r="M155" s="39">
        <v>0.99015120000000001</v>
      </c>
      <c r="N155" s="38" t="s">
        <v>48</v>
      </c>
      <c r="O155" s="39">
        <v>0.99015120000000001</v>
      </c>
      <c r="P155" s="38" t="s">
        <v>48</v>
      </c>
      <c r="Q155" s="39">
        <f t="shared" si="20"/>
        <v>3.3005040000000001</v>
      </c>
      <c r="R155" s="39">
        <f t="shared" si="21"/>
        <v>-0.33005040000000002</v>
      </c>
      <c r="S155" s="74">
        <f t="shared" ref="S155:S199" si="22">J155/I155*100-100</f>
        <v>-100</v>
      </c>
      <c r="T155" s="43" t="s">
        <v>48</v>
      </c>
    </row>
    <row r="156" spans="1:20" ht="30" x14ac:dyDescent="0.25">
      <c r="A156" s="28" t="s">
        <v>25</v>
      </c>
      <c r="B156" s="23" t="s">
        <v>407</v>
      </c>
      <c r="C156" s="51" t="s">
        <v>181</v>
      </c>
      <c r="D156" s="39">
        <f t="shared" si="17"/>
        <v>0</v>
      </c>
      <c r="E156" s="39">
        <v>0</v>
      </c>
      <c r="F156" s="39">
        <f t="shared" si="18"/>
        <v>0</v>
      </c>
      <c r="G156" s="39">
        <f t="shared" si="16"/>
        <v>0</v>
      </c>
      <c r="H156" s="39">
        <f t="shared" si="19"/>
        <v>0.271975368</v>
      </c>
      <c r="I156" s="39">
        <v>0</v>
      </c>
      <c r="J156" s="39">
        <v>0.271975368</v>
      </c>
      <c r="K156" s="39">
        <v>0</v>
      </c>
      <c r="L156" s="38" t="s">
        <v>48</v>
      </c>
      <c r="M156" s="39">
        <v>0</v>
      </c>
      <c r="N156" s="38" t="s">
        <v>48</v>
      </c>
      <c r="O156" s="39">
        <v>0</v>
      </c>
      <c r="P156" s="38" t="s">
        <v>48</v>
      </c>
      <c r="Q156" s="39">
        <f t="shared" si="20"/>
        <v>-0.271975368</v>
      </c>
      <c r="R156" s="39">
        <f t="shared" si="21"/>
        <v>0.271975368</v>
      </c>
      <c r="S156" s="74">
        <v>100</v>
      </c>
      <c r="T156" s="43" t="s">
        <v>48</v>
      </c>
    </row>
    <row r="157" spans="1:20" ht="30" x14ac:dyDescent="0.25">
      <c r="A157" s="30" t="s">
        <v>25</v>
      </c>
      <c r="B157" s="31" t="s">
        <v>180</v>
      </c>
      <c r="C157" s="32" t="s">
        <v>181</v>
      </c>
      <c r="D157" s="39">
        <f t="shared" si="17"/>
        <v>3.8089785762711825</v>
      </c>
      <c r="E157" s="39">
        <v>0</v>
      </c>
      <c r="F157" s="39">
        <f t="shared" si="18"/>
        <v>3.8089785762711825</v>
      </c>
      <c r="G157" s="39">
        <f t="shared" si="16"/>
        <v>3.8089785762711825</v>
      </c>
      <c r="H157" s="39">
        <f t="shared" si="19"/>
        <v>0</v>
      </c>
      <c r="I157" s="39">
        <v>0.38089785762711831</v>
      </c>
      <c r="J157" s="39">
        <v>0</v>
      </c>
      <c r="K157" s="39">
        <v>1.1426935728813548</v>
      </c>
      <c r="L157" s="38" t="s">
        <v>48</v>
      </c>
      <c r="M157" s="39">
        <v>1.1426935728813548</v>
      </c>
      <c r="N157" s="38" t="s">
        <v>48</v>
      </c>
      <c r="O157" s="39">
        <v>1.1426935728813548</v>
      </c>
      <c r="P157" s="38" t="s">
        <v>48</v>
      </c>
      <c r="Q157" s="39">
        <f t="shared" si="20"/>
        <v>3.8089785762711825</v>
      </c>
      <c r="R157" s="39">
        <f t="shared" si="21"/>
        <v>-0.38089785762711831</v>
      </c>
      <c r="S157" s="74">
        <f t="shared" si="22"/>
        <v>-100</v>
      </c>
      <c r="T157" s="43" t="s">
        <v>442</v>
      </c>
    </row>
    <row r="158" spans="1:20" ht="28.5" x14ac:dyDescent="0.25">
      <c r="A158" s="11" t="s">
        <v>26</v>
      </c>
      <c r="B158" s="14" t="s">
        <v>186</v>
      </c>
      <c r="C158" s="15" t="s">
        <v>51</v>
      </c>
      <c r="D158" s="40">
        <f t="shared" si="17"/>
        <v>117.58717092000001</v>
      </c>
      <c r="E158" s="40">
        <v>0</v>
      </c>
      <c r="F158" s="40">
        <f t="shared" si="18"/>
        <v>117.58717092000001</v>
      </c>
      <c r="G158" s="40">
        <f t="shared" si="16"/>
        <v>117.58717092000001</v>
      </c>
      <c r="H158" s="40">
        <f t="shared" si="19"/>
        <v>3.3788448840000003</v>
      </c>
      <c r="I158" s="40">
        <v>6.9098342039999991</v>
      </c>
      <c r="J158" s="40">
        <v>3.3788448840000003</v>
      </c>
      <c r="K158" s="40">
        <v>71.643159347999998</v>
      </c>
      <c r="L158" s="41" t="s">
        <v>48</v>
      </c>
      <c r="M158" s="40">
        <v>15.001965876</v>
      </c>
      <c r="N158" s="41" t="s">
        <v>48</v>
      </c>
      <c r="O158" s="40">
        <v>24.032211492000002</v>
      </c>
      <c r="P158" s="41" t="s">
        <v>48</v>
      </c>
      <c r="Q158" s="40">
        <f t="shared" si="20"/>
        <v>114.208326036</v>
      </c>
      <c r="R158" s="40">
        <f t="shared" si="21"/>
        <v>-3.5309893199999989</v>
      </c>
      <c r="S158" s="73">
        <f t="shared" si="22"/>
        <v>-51.100926820443277</v>
      </c>
      <c r="T158" s="41" t="s">
        <v>48</v>
      </c>
    </row>
    <row r="159" spans="1:20" x14ac:dyDescent="0.25">
      <c r="A159" s="11" t="s">
        <v>187</v>
      </c>
      <c r="B159" s="14" t="s">
        <v>188</v>
      </c>
      <c r="C159" s="15" t="s">
        <v>51</v>
      </c>
      <c r="D159" s="40">
        <f t="shared" si="17"/>
        <v>117.58717092000001</v>
      </c>
      <c r="E159" s="40">
        <v>0</v>
      </c>
      <c r="F159" s="40">
        <f t="shared" si="18"/>
        <v>117.58717092000001</v>
      </c>
      <c r="G159" s="40">
        <f t="shared" si="16"/>
        <v>117.58717092000001</v>
      </c>
      <c r="H159" s="40">
        <f t="shared" si="19"/>
        <v>3.3788448840000003</v>
      </c>
      <c r="I159" s="40">
        <v>6.9098342039999991</v>
      </c>
      <c r="J159" s="40">
        <v>3.3788448840000003</v>
      </c>
      <c r="K159" s="40">
        <v>71.643159347999998</v>
      </c>
      <c r="L159" s="41" t="s">
        <v>48</v>
      </c>
      <c r="M159" s="40">
        <v>15.001965876</v>
      </c>
      <c r="N159" s="41" t="s">
        <v>48</v>
      </c>
      <c r="O159" s="40">
        <v>24.032211492000002</v>
      </c>
      <c r="P159" s="41" t="s">
        <v>48</v>
      </c>
      <c r="Q159" s="40">
        <f t="shared" si="20"/>
        <v>114.208326036</v>
      </c>
      <c r="R159" s="40">
        <f t="shared" si="21"/>
        <v>-3.5309893199999989</v>
      </c>
      <c r="S159" s="73">
        <f t="shared" si="22"/>
        <v>-51.100926820443277</v>
      </c>
      <c r="T159" s="41" t="s">
        <v>48</v>
      </c>
    </row>
    <row r="160" spans="1:20" ht="30" x14ac:dyDescent="0.25">
      <c r="A160" s="28" t="s">
        <v>187</v>
      </c>
      <c r="B160" s="23" t="s">
        <v>408</v>
      </c>
      <c r="C160" s="51" t="s">
        <v>409</v>
      </c>
      <c r="D160" s="39">
        <f t="shared" si="17"/>
        <v>0</v>
      </c>
      <c r="E160" s="39">
        <v>0</v>
      </c>
      <c r="F160" s="39">
        <f t="shared" si="18"/>
        <v>0</v>
      </c>
      <c r="G160" s="39">
        <f t="shared" si="16"/>
        <v>0</v>
      </c>
      <c r="H160" s="39">
        <f t="shared" si="19"/>
        <v>0.17718924000000003</v>
      </c>
      <c r="I160" s="39">
        <v>0</v>
      </c>
      <c r="J160" s="39">
        <v>0.17718924000000003</v>
      </c>
      <c r="K160" s="39">
        <v>0</v>
      </c>
      <c r="L160" s="38" t="s">
        <v>48</v>
      </c>
      <c r="M160" s="39">
        <v>0</v>
      </c>
      <c r="N160" s="38" t="s">
        <v>48</v>
      </c>
      <c r="O160" s="39">
        <v>0</v>
      </c>
      <c r="P160" s="38" t="s">
        <v>48</v>
      </c>
      <c r="Q160" s="39">
        <f t="shared" si="20"/>
        <v>-0.17718924000000003</v>
      </c>
      <c r="R160" s="39">
        <f t="shared" si="21"/>
        <v>0.17718924000000003</v>
      </c>
      <c r="S160" s="74">
        <v>100</v>
      </c>
      <c r="T160" s="42" t="s">
        <v>436</v>
      </c>
    </row>
    <row r="161" spans="1:20" ht="30" x14ac:dyDescent="0.25">
      <c r="A161" s="53" t="s">
        <v>187</v>
      </c>
      <c r="B161" s="23" t="s">
        <v>410</v>
      </c>
      <c r="C161" s="52" t="s">
        <v>411</v>
      </c>
      <c r="D161" s="39">
        <f t="shared" si="17"/>
        <v>0</v>
      </c>
      <c r="E161" s="39">
        <v>0</v>
      </c>
      <c r="F161" s="39">
        <f t="shared" si="18"/>
        <v>0</v>
      </c>
      <c r="G161" s="39">
        <f t="shared" si="16"/>
        <v>0</v>
      </c>
      <c r="H161" s="39">
        <f t="shared" si="19"/>
        <v>0.45022481999999997</v>
      </c>
      <c r="I161" s="39">
        <v>0</v>
      </c>
      <c r="J161" s="39">
        <v>0.45022481999999997</v>
      </c>
      <c r="K161" s="39">
        <v>0</v>
      </c>
      <c r="L161" s="38" t="s">
        <v>48</v>
      </c>
      <c r="M161" s="39">
        <v>0</v>
      </c>
      <c r="N161" s="38" t="s">
        <v>48</v>
      </c>
      <c r="O161" s="39">
        <v>0</v>
      </c>
      <c r="P161" s="38" t="s">
        <v>48</v>
      </c>
      <c r="Q161" s="39">
        <f t="shared" si="20"/>
        <v>-0.45022481999999997</v>
      </c>
      <c r="R161" s="39">
        <f t="shared" si="21"/>
        <v>0.45022481999999997</v>
      </c>
      <c r="S161" s="74">
        <v>100</v>
      </c>
      <c r="T161" s="42" t="s">
        <v>436</v>
      </c>
    </row>
    <row r="162" spans="1:20" ht="30" x14ac:dyDescent="0.25">
      <c r="A162" s="53" t="s">
        <v>187</v>
      </c>
      <c r="B162" s="33" t="s">
        <v>412</v>
      </c>
      <c r="C162" s="34" t="s">
        <v>413</v>
      </c>
      <c r="D162" s="39">
        <f t="shared" si="17"/>
        <v>0</v>
      </c>
      <c r="E162" s="39">
        <v>0</v>
      </c>
      <c r="F162" s="39">
        <f t="shared" si="18"/>
        <v>0</v>
      </c>
      <c r="G162" s="39">
        <f t="shared" si="16"/>
        <v>0</v>
      </c>
      <c r="H162" s="39">
        <f t="shared" si="19"/>
        <v>2.6690676000000003E-2</v>
      </c>
      <c r="I162" s="39">
        <v>0</v>
      </c>
      <c r="J162" s="39">
        <v>2.6690676000000003E-2</v>
      </c>
      <c r="K162" s="39">
        <v>0</v>
      </c>
      <c r="L162" s="38" t="s">
        <v>48</v>
      </c>
      <c r="M162" s="39">
        <v>0</v>
      </c>
      <c r="N162" s="38" t="s">
        <v>48</v>
      </c>
      <c r="O162" s="39">
        <v>0</v>
      </c>
      <c r="P162" s="38" t="s">
        <v>48</v>
      </c>
      <c r="Q162" s="39">
        <f t="shared" si="20"/>
        <v>-2.6690676000000003E-2</v>
      </c>
      <c r="R162" s="39">
        <f t="shared" si="21"/>
        <v>2.6690676000000003E-2</v>
      </c>
      <c r="S162" s="74">
        <v>100</v>
      </c>
      <c r="T162" s="42" t="s">
        <v>436</v>
      </c>
    </row>
    <row r="163" spans="1:20" ht="30" x14ac:dyDescent="0.25">
      <c r="A163" s="30" t="s">
        <v>187</v>
      </c>
      <c r="B163" s="31" t="s">
        <v>189</v>
      </c>
      <c r="C163" s="32" t="s">
        <v>190</v>
      </c>
      <c r="D163" s="39">
        <f t="shared" si="17"/>
        <v>0.67417982399999998</v>
      </c>
      <c r="E163" s="39">
        <v>0</v>
      </c>
      <c r="F163" s="39">
        <f t="shared" si="18"/>
        <v>0.67417982399999998</v>
      </c>
      <c r="G163" s="39">
        <f t="shared" si="16"/>
        <v>0.67417982399999998</v>
      </c>
      <c r="H163" s="39">
        <f t="shared" si="19"/>
        <v>0</v>
      </c>
      <c r="I163" s="39">
        <v>0.11337381599999999</v>
      </c>
      <c r="J163" s="39">
        <v>0</v>
      </c>
      <c r="K163" s="39">
        <v>0.56080600800000002</v>
      </c>
      <c r="L163" s="38" t="s">
        <v>48</v>
      </c>
      <c r="M163" s="39">
        <v>0</v>
      </c>
      <c r="N163" s="38" t="s">
        <v>48</v>
      </c>
      <c r="O163" s="39">
        <v>0</v>
      </c>
      <c r="P163" s="38" t="s">
        <v>48</v>
      </c>
      <c r="Q163" s="39">
        <f t="shared" si="20"/>
        <v>0.67417982399999998</v>
      </c>
      <c r="R163" s="39">
        <f t="shared" si="21"/>
        <v>-0.11337381599999999</v>
      </c>
      <c r="S163" s="74">
        <f t="shared" si="22"/>
        <v>-100</v>
      </c>
      <c r="T163" s="43" t="s">
        <v>442</v>
      </c>
    </row>
    <row r="164" spans="1:20" ht="30" x14ac:dyDescent="0.25">
      <c r="A164" s="22" t="s">
        <v>187</v>
      </c>
      <c r="B164" s="23" t="s">
        <v>191</v>
      </c>
      <c r="C164" s="24" t="s">
        <v>192</v>
      </c>
      <c r="D164" s="39">
        <f t="shared" si="17"/>
        <v>4.1485422359999991</v>
      </c>
      <c r="E164" s="39">
        <v>0</v>
      </c>
      <c r="F164" s="39">
        <f t="shared" si="18"/>
        <v>4.1485422359999991</v>
      </c>
      <c r="G164" s="39">
        <f t="shared" si="16"/>
        <v>4.1485422359999991</v>
      </c>
      <c r="H164" s="39">
        <f t="shared" si="19"/>
        <v>0</v>
      </c>
      <c r="I164" s="39">
        <v>0.28190096400000003</v>
      </c>
      <c r="J164" s="39">
        <v>0</v>
      </c>
      <c r="K164" s="39">
        <v>0</v>
      </c>
      <c r="L164" s="38" t="s">
        <v>48</v>
      </c>
      <c r="M164" s="39">
        <v>0</v>
      </c>
      <c r="N164" s="38" t="s">
        <v>48</v>
      </c>
      <c r="O164" s="39">
        <v>3.8666412719999994</v>
      </c>
      <c r="P164" s="38" t="s">
        <v>48</v>
      </c>
      <c r="Q164" s="39">
        <f t="shared" si="20"/>
        <v>4.1485422359999991</v>
      </c>
      <c r="R164" s="39">
        <f t="shared" si="21"/>
        <v>-0.28190096400000003</v>
      </c>
      <c r="S164" s="74">
        <f t="shared" si="22"/>
        <v>-100</v>
      </c>
      <c r="T164" s="43" t="s">
        <v>442</v>
      </c>
    </row>
    <row r="165" spans="1:20" ht="30" x14ac:dyDescent="0.25">
      <c r="A165" s="22" t="s">
        <v>187</v>
      </c>
      <c r="B165" s="23" t="s">
        <v>193</v>
      </c>
      <c r="C165" s="24" t="s">
        <v>194</v>
      </c>
      <c r="D165" s="39">
        <f t="shared" si="17"/>
        <v>3.893593536</v>
      </c>
      <c r="E165" s="39">
        <v>0</v>
      </c>
      <c r="F165" s="39">
        <f t="shared" si="18"/>
        <v>3.893593536</v>
      </c>
      <c r="G165" s="39">
        <f t="shared" si="16"/>
        <v>3.893593536</v>
      </c>
      <c r="H165" s="39">
        <f t="shared" si="19"/>
        <v>0</v>
      </c>
      <c r="I165" s="39">
        <v>0.28893457199999995</v>
      </c>
      <c r="J165" s="39">
        <v>0</v>
      </c>
      <c r="K165" s="39">
        <v>0</v>
      </c>
      <c r="L165" s="38" t="s">
        <v>48</v>
      </c>
      <c r="M165" s="39">
        <v>0</v>
      </c>
      <c r="N165" s="38" t="s">
        <v>48</v>
      </c>
      <c r="O165" s="39">
        <v>3.604658964</v>
      </c>
      <c r="P165" s="38" t="s">
        <v>48</v>
      </c>
      <c r="Q165" s="39">
        <f t="shared" si="20"/>
        <v>3.893593536</v>
      </c>
      <c r="R165" s="39">
        <f t="shared" si="21"/>
        <v>-0.28893457199999995</v>
      </c>
      <c r="S165" s="74">
        <f t="shared" si="22"/>
        <v>-100</v>
      </c>
      <c r="T165" s="43" t="s">
        <v>442</v>
      </c>
    </row>
    <row r="166" spans="1:20" ht="30" x14ac:dyDescent="0.25">
      <c r="A166" s="22" t="s">
        <v>187</v>
      </c>
      <c r="B166" s="23" t="s">
        <v>195</v>
      </c>
      <c r="C166" s="24" t="s">
        <v>196</v>
      </c>
      <c r="D166" s="39">
        <f t="shared" si="17"/>
        <v>3.3533705279999997</v>
      </c>
      <c r="E166" s="39">
        <v>0</v>
      </c>
      <c r="F166" s="39">
        <f t="shared" si="18"/>
        <v>3.3533705279999997</v>
      </c>
      <c r="G166" s="39">
        <f t="shared" si="16"/>
        <v>3.3533705279999997</v>
      </c>
      <c r="H166" s="39">
        <f t="shared" si="19"/>
        <v>0</v>
      </c>
      <c r="I166" s="39">
        <v>0.20390425199999998</v>
      </c>
      <c r="J166" s="39">
        <v>0</v>
      </c>
      <c r="K166" s="39">
        <v>0</v>
      </c>
      <c r="L166" s="38" t="s">
        <v>48</v>
      </c>
      <c r="M166" s="39">
        <v>3.1494662759999996</v>
      </c>
      <c r="N166" s="38" t="s">
        <v>48</v>
      </c>
      <c r="O166" s="39">
        <v>0</v>
      </c>
      <c r="P166" s="38" t="s">
        <v>48</v>
      </c>
      <c r="Q166" s="39">
        <f t="shared" si="20"/>
        <v>3.3533705279999997</v>
      </c>
      <c r="R166" s="39">
        <f t="shared" si="21"/>
        <v>-0.20390425199999998</v>
      </c>
      <c r="S166" s="74">
        <f t="shared" si="22"/>
        <v>-100</v>
      </c>
      <c r="T166" s="43" t="s">
        <v>442</v>
      </c>
    </row>
    <row r="167" spans="1:20" ht="30" x14ac:dyDescent="0.25">
      <c r="A167" s="22" t="s">
        <v>187</v>
      </c>
      <c r="B167" s="23" t="s">
        <v>197</v>
      </c>
      <c r="C167" s="24" t="s">
        <v>198</v>
      </c>
      <c r="D167" s="39">
        <f t="shared" si="17"/>
        <v>4.9100255879999999</v>
      </c>
      <c r="E167" s="39">
        <v>0</v>
      </c>
      <c r="F167" s="39">
        <f t="shared" si="18"/>
        <v>4.9100255879999999</v>
      </c>
      <c r="G167" s="39">
        <f t="shared" si="16"/>
        <v>4.9100255879999999</v>
      </c>
      <c r="H167" s="39">
        <f t="shared" si="19"/>
        <v>0</v>
      </c>
      <c r="I167" s="39">
        <v>0.27519184799999996</v>
      </c>
      <c r="J167" s="39">
        <v>0</v>
      </c>
      <c r="K167" s="39">
        <v>4.6348337399999995</v>
      </c>
      <c r="L167" s="38" t="s">
        <v>48</v>
      </c>
      <c r="M167" s="39">
        <v>0</v>
      </c>
      <c r="N167" s="38" t="s">
        <v>48</v>
      </c>
      <c r="O167" s="39">
        <v>0</v>
      </c>
      <c r="P167" s="38" t="s">
        <v>48</v>
      </c>
      <c r="Q167" s="39">
        <f t="shared" si="20"/>
        <v>4.9100255879999999</v>
      </c>
      <c r="R167" s="39">
        <f t="shared" si="21"/>
        <v>-0.27519184799999996</v>
      </c>
      <c r="S167" s="74">
        <f t="shared" si="22"/>
        <v>-100</v>
      </c>
      <c r="T167" s="43" t="s">
        <v>442</v>
      </c>
    </row>
    <row r="168" spans="1:20" ht="30" x14ac:dyDescent="0.25">
      <c r="A168" s="22" t="s">
        <v>187</v>
      </c>
      <c r="B168" s="23" t="s">
        <v>199</v>
      </c>
      <c r="C168" s="24" t="s">
        <v>200</v>
      </c>
      <c r="D168" s="39">
        <f t="shared" si="17"/>
        <v>4.1689711679999997</v>
      </c>
      <c r="E168" s="39">
        <v>0</v>
      </c>
      <c r="F168" s="39">
        <f t="shared" si="18"/>
        <v>4.1689711679999997</v>
      </c>
      <c r="G168" s="39">
        <f t="shared" si="16"/>
        <v>4.1689711679999997</v>
      </c>
      <c r="H168" s="39">
        <f t="shared" si="19"/>
        <v>3.4612319999999999E-3</v>
      </c>
      <c r="I168" s="39">
        <v>0.25660711199999997</v>
      </c>
      <c r="J168" s="39">
        <v>3.4612319999999999E-3</v>
      </c>
      <c r="K168" s="39">
        <v>0</v>
      </c>
      <c r="L168" s="38" t="s">
        <v>48</v>
      </c>
      <c r="M168" s="39">
        <v>0</v>
      </c>
      <c r="N168" s="38" t="s">
        <v>48</v>
      </c>
      <c r="O168" s="39">
        <v>3.9123640559999995</v>
      </c>
      <c r="P168" s="38" t="s">
        <v>48</v>
      </c>
      <c r="Q168" s="39">
        <f t="shared" si="20"/>
        <v>4.1655099359999994</v>
      </c>
      <c r="R168" s="39">
        <f t="shared" si="21"/>
        <v>-0.25314587999999999</v>
      </c>
      <c r="S168" s="74">
        <f t="shared" si="22"/>
        <v>-98.651155077884198</v>
      </c>
      <c r="T168" s="43" t="s">
        <v>442</v>
      </c>
    </row>
    <row r="169" spans="1:20" ht="30" x14ac:dyDescent="0.25">
      <c r="A169" s="30" t="s">
        <v>187</v>
      </c>
      <c r="B169" s="31" t="s">
        <v>201</v>
      </c>
      <c r="C169" s="32" t="s">
        <v>202</v>
      </c>
      <c r="D169" s="39">
        <f t="shared" si="17"/>
        <v>9.8400000000000001E-2</v>
      </c>
      <c r="E169" s="39">
        <v>0</v>
      </c>
      <c r="F169" s="39">
        <f t="shared" si="18"/>
        <v>9.8400000000000001E-2</v>
      </c>
      <c r="G169" s="39">
        <f t="shared" si="16"/>
        <v>9.8400000000000001E-2</v>
      </c>
      <c r="H169" s="39">
        <f t="shared" si="19"/>
        <v>0</v>
      </c>
      <c r="I169" s="39">
        <v>1.7999999999999999E-2</v>
      </c>
      <c r="J169" s="39">
        <v>0</v>
      </c>
      <c r="K169" s="39">
        <v>8.0399999999999999E-2</v>
      </c>
      <c r="L169" s="38" t="s">
        <v>48</v>
      </c>
      <c r="M169" s="39">
        <v>0</v>
      </c>
      <c r="N169" s="38" t="s">
        <v>48</v>
      </c>
      <c r="O169" s="39">
        <v>0</v>
      </c>
      <c r="P169" s="38" t="s">
        <v>48</v>
      </c>
      <c r="Q169" s="39">
        <f t="shared" si="20"/>
        <v>9.8400000000000001E-2</v>
      </c>
      <c r="R169" s="39">
        <f t="shared" si="21"/>
        <v>-1.7999999999999999E-2</v>
      </c>
      <c r="S169" s="74">
        <f t="shared" si="22"/>
        <v>-100</v>
      </c>
      <c r="T169" s="43" t="s">
        <v>442</v>
      </c>
    </row>
    <row r="170" spans="1:20" ht="30" x14ac:dyDescent="0.25">
      <c r="A170" s="30" t="s">
        <v>187</v>
      </c>
      <c r="B170" s="31" t="s">
        <v>203</v>
      </c>
      <c r="C170" s="32" t="s">
        <v>204</v>
      </c>
      <c r="D170" s="39">
        <f t="shared" si="17"/>
        <v>0.11399999999999999</v>
      </c>
      <c r="E170" s="39">
        <v>0</v>
      </c>
      <c r="F170" s="39">
        <f t="shared" si="18"/>
        <v>0.11399999999999999</v>
      </c>
      <c r="G170" s="39">
        <f t="shared" si="16"/>
        <v>0.11399999999999999</v>
      </c>
      <c r="H170" s="39">
        <f t="shared" si="19"/>
        <v>0</v>
      </c>
      <c r="I170" s="39">
        <v>2.4E-2</v>
      </c>
      <c r="J170" s="39">
        <v>0</v>
      </c>
      <c r="K170" s="39">
        <v>0.09</v>
      </c>
      <c r="L170" s="38" t="s">
        <v>48</v>
      </c>
      <c r="M170" s="39">
        <v>0</v>
      </c>
      <c r="N170" s="38" t="s">
        <v>48</v>
      </c>
      <c r="O170" s="39">
        <v>0</v>
      </c>
      <c r="P170" s="38" t="s">
        <v>48</v>
      </c>
      <c r="Q170" s="39">
        <f t="shared" si="20"/>
        <v>0.11399999999999999</v>
      </c>
      <c r="R170" s="39">
        <f t="shared" si="21"/>
        <v>-2.4E-2</v>
      </c>
      <c r="S170" s="74">
        <f t="shared" si="22"/>
        <v>-100</v>
      </c>
      <c r="T170" s="43" t="s">
        <v>442</v>
      </c>
    </row>
    <row r="171" spans="1:20" ht="30" x14ac:dyDescent="0.25">
      <c r="A171" s="30" t="s">
        <v>187</v>
      </c>
      <c r="B171" s="31" t="s">
        <v>205</v>
      </c>
      <c r="C171" s="32" t="s">
        <v>206</v>
      </c>
      <c r="D171" s="39">
        <f t="shared" si="17"/>
        <v>0.21475447199999997</v>
      </c>
      <c r="E171" s="39">
        <v>0</v>
      </c>
      <c r="F171" s="39">
        <f t="shared" si="18"/>
        <v>0.21475447199999997</v>
      </c>
      <c r="G171" s="39">
        <f t="shared" si="16"/>
        <v>0.21475447199999997</v>
      </c>
      <c r="H171" s="39">
        <f t="shared" si="19"/>
        <v>0</v>
      </c>
      <c r="I171" s="39">
        <v>2.6341271999999995E-2</v>
      </c>
      <c r="J171" s="39">
        <v>0</v>
      </c>
      <c r="K171" s="39">
        <v>0.18841319999999998</v>
      </c>
      <c r="L171" s="38" t="s">
        <v>48</v>
      </c>
      <c r="M171" s="39">
        <v>0</v>
      </c>
      <c r="N171" s="38" t="s">
        <v>48</v>
      </c>
      <c r="O171" s="39">
        <v>0</v>
      </c>
      <c r="P171" s="38" t="s">
        <v>48</v>
      </c>
      <c r="Q171" s="39">
        <f t="shared" si="20"/>
        <v>0.21475447199999997</v>
      </c>
      <c r="R171" s="39">
        <f t="shared" si="21"/>
        <v>-2.6341271999999995E-2</v>
      </c>
      <c r="S171" s="74">
        <f t="shared" si="22"/>
        <v>-100</v>
      </c>
      <c r="T171" s="43" t="s">
        <v>442</v>
      </c>
    </row>
    <row r="172" spans="1:20" ht="30" x14ac:dyDescent="0.25">
      <c r="A172" s="30" t="s">
        <v>187</v>
      </c>
      <c r="B172" s="31" t="s">
        <v>207</v>
      </c>
      <c r="C172" s="32" t="s">
        <v>208</v>
      </c>
      <c r="D172" s="39">
        <f t="shared" si="17"/>
        <v>0.4768116</v>
      </c>
      <c r="E172" s="39">
        <v>0</v>
      </c>
      <c r="F172" s="39">
        <f t="shared" si="18"/>
        <v>0.4768116</v>
      </c>
      <c r="G172" s="39">
        <f t="shared" si="16"/>
        <v>0.4768116</v>
      </c>
      <c r="H172" s="39">
        <f t="shared" si="19"/>
        <v>0</v>
      </c>
      <c r="I172" s="39">
        <v>7.4445599999999987E-2</v>
      </c>
      <c r="J172" s="39">
        <v>0</v>
      </c>
      <c r="K172" s="39">
        <v>0.402366</v>
      </c>
      <c r="L172" s="38" t="s">
        <v>48</v>
      </c>
      <c r="M172" s="39">
        <v>0</v>
      </c>
      <c r="N172" s="38" t="s">
        <v>48</v>
      </c>
      <c r="O172" s="39">
        <v>0</v>
      </c>
      <c r="P172" s="38" t="s">
        <v>48</v>
      </c>
      <c r="Q172" s="39">
        <f t="shared" si="20"/>
        <v>0.4768116</v>
      </c>
      <c r="R172" s="39">
        <f t="shared" si="21"/>
        <v>-7.4445599999999987E-2</v>
      </c>
      <c r="S172" s="74">
        <f t="shared" si="22"/>
        <v>-100</v>
      </c>
      <c r="T172" s="43" t="s">
        <v>442</v>
      </c>
    </row>
    <row r="173" spans="1:20" ht="30" x14ac:dyDescent="0.25">
      <c r="A173" s="30" t="s">
        <v>187</v>
      </c>
      <c r="B173" s="31" t="s">
        <v>209</v>
      </c>
      <c r="C173" s="32" t="s">
        <v>210</v>
      </c>
      <c r="D173" s="39">
        <f t="shared" si="17"/>
        <v>0.30629999999999996</v>
      </c>
      <c r="E173" s="39">
        <v>0</v>
      </c>
      <c r="F173" s="39">
        <f t="shared" si="18"/>
        <v>0.30629999999999996</v>
      </c>
      <c r="G173" s="39">
        <f t="shared" si="16"/>
        <v>0.30629999999999996</v>
      </c>
      <c r="H173" s="39">
        <f t="shared" si="19"/>
        <v>0</v>
      </c>
      <c r="I173" s="39">
        <v>4.2000000000000003E-2</v>
      </c>
      <c r="J173" s="39">
        <v>0</v>
      </c>
      <c r="K173" s="39">
        <v>0</v>
      </c>
      <c r="L173" s="38" t="s">
        <v>48</v>
      </c>
      <c r="M173" s="39">
        <v>0.26429999999999998</v>
      </c>
      <c r="N173" s="38" t="s">
        <v>48</v>
      </c>
      <c r="O173" s="39">
        <v>0</v>
      </c>
      <c r="P173" s="38" t="s">
        <v>48</v>
      </c>
      <c r="Q173" s="39">
        <f t="shared" si="20"/>
        <v>0.30629999999999996</v>
      </c>
      <c r="R173" s="39">
        <f t="shared" si="21"/>
        <v>-4.2000000000000003E-2</v>
      </c>
      <c r="S173" s="74">
        <f t="shared" si="22"/>
        <v>-100</v>
      </c>
      <c r="T173" s="43" t="s">
        <v>442</v>
      </c>
    </row>
    <row r="174" spans="1:20" ht="30" x14ac:dyDescent="0.25">
      <c r="A174" s="30" t="s">
        <v>187</v>
      </c>
      <c r="B174" s="31" t="s">
        <v>211</v>
      </c>
      <c r="C174" s="32" t="s">
        <v>212</v>
      </c>
      <c r="D174" s="39">
        <f t="shared" si="17"/>
        <v>0.24690240000000002</v>
      </c>
      <c r="E174" s="39">
        <v>0</v>
      </c>
      <c r="F174" s="39">
        <f t="shared" si="18"/>
        <v>0.24690240000000002</v>
      </c>
      <c r="G174" s="39">
        <f t="shared" si="16"/>
        <v>0.24690240000000002</v>
      </c>
      <c r="H174" s="39">
        <f t="shared" si="19"/>
        <v>3.4012319999999997E-3</v>
      </c>
      <c r="I174" s="39">
        <v>3.6600000000000001E-2</v>
      </c>
      <c r="J174" s="39">
        <v>3.4012319999999997E-3</v>
      </c>
      <c r="K174" s="39">
        <v>0</v>
      </c>
      <c r="L174" s="38" t="s">
        <v>48</v>
      </c>
      <c r="M174" s="39">
        <v>0.21030240000000003</v>
      </c>
      <c r="N174" s="38" t="s">
        <v>48</v>
      </c>
      <c r="O174" s="39">
        <v>0</v>
      </c>
      <c r="P174" s="38" t="s">
        <v>48</v>
      </c>
      <c r="Q174" s="39">
        <f t="shared" si="20"/>
        <v>0.24350116800000002</v>
      </c>
      <c r="R174" s="39">
        <f t="shared" si="21"/>
        <v>-3.3198768000000003E-2</v>
      </c>
      <c r="S174" s="74">
        <f t="shared" si="22"/>
        <v>-90.707016393442629</v>
      </c>
      <c r="T174" s="43" t="s">
        <v>442</v>
      </c>
    </row>
    <row r="175" spans="1:20" ht="30" x14ac:dyDescent="0.25">
      <c r="A175" s="30" t="s">
        <v>187</v>
      </c>
      <c r="B175" s="31" t="s">
        <v>213</v>
      </c>
      <c r="C175" s="32" t="s">
        <v>214</v>
      </c>
      <c r="D175" s="39">
        <f t="shared" si="17"/>
        <v>0.251535756</v>
      </c>
      <c r="E175" s="39">
        <v>0</v>
      </c>
      <c r="F175" s="39">
        <f t="shared" si="18"/>
        <v>0.251535756</v>
      </c>
      <c r="G175" s="39">
        <f t="shared" si="16"/>
        <v>0.251535756</v>
      </c>
      <c r="H175" s="39">
        <f t="shared" si="19"/>
        <v>0</v>
      </c>
      <c r="I175" s="39">
        <v>4.3543355999999998E-2</v>
      </c>
      <c r="J175" s="39">
        <v>0</v>
      </c>
      <c r="K175" s="39">
        <v>0</v>
      </c>
      <c r="L175" s="38" t="s">
        <v>48</v>
      </c>
      <c r="M175" s="39">
        <v>0.20799239999999999</v>
      </c>
      <c r="N175" s="38" t="s">
        <v>48</v>
      </c>
      <c r="O175" s="39">
        <v>0</v>
      </c>
      <c r="P175" s="38" t="s">
        <v>48</v>
      </c>
      <c r="Q175" s="39">
        <f t="shared" si="20"/>
        <v>0.251535756</v>
      </c>
      <c r="R175" s="39">
        <f t="shared" si="21"/>
        <v>-4.3543355999999998E-2</v>
      </c>
      <c r="S175" s="74">
        <f t="shared" si="22"/>
        <v>-100</v>
      </c>
      <c r="T175" s="43" t="s">
        <v>442</v>
      </c>
    </row>
    <row r="176" spans="1:20" ht="30" x14ac:dyDescent="0.25">
      <c r="A176" s="53" t="s">
        <v>187</v>
      </c>
      <c r="B176" s="23" t="s">
        <v>414</v>
      </c>
      <c r="C176" s="52" t="s">
        <v>415</v>
      </c>
      <c r="D176" s="39">
        <f t="shared" si="17"/>
        <v>0</v>
      </c>
      <c r="E176" s="39">
        <v>0</v>
      </c>
      <c r="F176" s="39">
        <f t="shared" si="18"/>
        <v>0</v>
      </c>
      <c r="G176" s="39">
        <f t="shared" ref="G176:G239" si="23">I176+K176+M176+O176</f>
        <v>0</v>
      </c>
      <c r="H176" s="39">
        <f t="shared" si="19"/>
        <v>0</v>
      </c>
      <c r="I176" s="39">
        <v>0</v>
      </c>
      <c r="J176" s="39">
        <v>0</v>
      </c>
      <c r="K176" s="39">
        <v>0</v>
      </c>
      <c r="L176" s="38" t="s">
        <v>48</v>
      </c>
      <c r="M176" s="39">
        <v>0</v>
      </c>
      <c r="N176" s="38" t="s">
        <v>48</v>
      </c>
      <c r="O176" s="39">
        <v>0</v>
      </c>
      <c r="P176" s="38" t="s">
        <v>48</v>
      </c>
      <c r="Q176" s="39">
        <f t="shared" si="20"/>
        <v>0</v>
      </c>
      <c r="R176" s="39">
        <f t="shared" si="21"/>
        <v>0</v>
      </c>
      <c r="S176" s="74">
        <v>0</v>
      </c>
      <c r="T176" s="42" t="s">
        <v>48</v>
      </c>
    </row>
    <row r="177" spans="1:20" ht="30" x14ac:dyDescent="0.25">
      <c r="A177" s="28" t="s">
        <v>187</v>
      </c>
      <c r="B177" s="23" t="s">
        <v>416</v>
      </c>
      <c r="C177" s="51" t="s">
        <v>215</v>
      </c>
      <c r="D177" s="39">
        <f t="shared" si="17"/>
        <v>0</v>
      </c>
      <c r="E177" s="39">
        <v>0</v>
      </c>
      <c r="F177" s="39">
        <f t="shared" si="18"/>
        <v>0</v>
      </c>
      <c r="G177" s="39">
        <f t="shared" si="23"/>
        <v>0</v>
      </c>
      <c r="H177" s="39">
        <f t="shared" si="19"/>
        <v>0.11947021199999999</v>
      </c>
      <c r="I177" s="39">
        <v>0</v>
      </c>
      <c r="J177" s="39">
        <v>0.11947021199999999</v>
      </c>
      <c r="K177" s="39">
        <v>0</v>
      </c>
      <c r="L177" s="38" t="s">
        <v>48</v>
      </c>
      <c r="M177" s="39">
        <v>0</v>
      </c>
      <c r="N177" s="38" t="s">
        <v>48</v>
      </c>
      <c r="O177" s="39">
        <v>0</v>
      </c>
      <c r="P177" s="38" t="s">
        <v>48</v>
      </c>
      <c r="Q177" s="39">
        <f t="shared" si="20"/>
        <v>-0.11947021199999999</v>
      </c>
      <c r="R177" s="39">
        <f t="shared" si="21"/>
        <v>0.11947021199999999</v>
      </c>
      <c r="S177" s="74">
        <v>100</v>
      </c>
      <c r="T177" s="42" t="s">
        <v>436</v>
      </c>
    </row>
    <row r="178" spans="1:20" ht="30" x14ac:dyDescent="0.25">
      <c r="A178" s="30" t="s">
        <v>187</v>
      </c>
      <c r="B178" s="31" t="s">
        <v>216</v>
      </c>
      <c r="C178" s="32" t="s">
        <v>217</v>
      </c>
      <c r="D178" s="39">
        <f t="shared" si="17"/>
        <v>16.156940039999999</v>
      </c>
      <c r="E178" s="39">
        <v>0</v>
      </c>
      <c r="F178" s="39">
        <f t="shared" si="18"/>
        <v>16.156940039999999</v>
      </c>
      <c r="G178" s="39">
        <f t="shared" si="23"/>
        <v>16.156940039999999</v>
      </c>
      <c r="H178" s="39">
        <f t="shared" si="19"/>
        <v>0</v>
      </c>
      <c r="I178" s="39">
        <v>0.43544364000000002</v>
      </c>
      <c r="J178" s="39">
        <v>0</v>
      </c>
      <c r="K178" s="39">
        <v>15.721496399999998</v>
      </c>
      <c r="L178" s="38" t="s">
        <v>48</v>
      </c>
      <c r="M178" s="39">
        <v>0</v>
      </c>
      <c r="N178" s="38" t="s">
        <v>48</v>
      </c>
      <c r="O178" s="39">
        <v>0</v>
      </c>
      <c r="P178" s="38" t="s">
        <v>48</v>
      </c>
      <c r="Q178" s="39">
        <f t="shared" si="20"/>
        <v>16.156940039999999</v>
      </c>
      <c r="R178" s="39">
        <f t="shared" si="21"/>
        <v>-0.43544364000000002</v>
      </c>
      <c r="S178" s="74">
        <f t="shared" si="22"/>
        <v>-100</v>
      </c>
      <c r="T178" s="43" t="s">
        <v>442</v>
      </c>
    </row>
    <row r="179" spans="1:20" ht="30" x14ac:dyDescent="0.25">
      <c r="A179" s="30" t="s">
        <v>187</v>
      </c>
      <c r="B179" s="31" t="s">
        <v>218</v>
      </c>
      <c r="C179" s="32" t="s">
        <v>219</v>
      </c>
      <c r="D179" s="39">
        <f t="shared" si="17"/>
        <v>0.28404715199999997</v>
      </c>
      <c r="E179" s="39">
        <v>0</v>
      </c>
      <c r="F179" s="39">
        <f t="shared" si="18"/>
        <v>0.28404715199999997</v>
      </c>
      <c r="G179" s="39">
        <f t="shared" si="23"/>
        <v>0.28404715199999997</v>
      </c>
      <c r="H179" s="39">
        <f t="shared" si="19"/>
        <v>0</v>
      </c>
      <c r="I179" s="39">
        <v>3.1943951999999998E-2</v>
      </c>
      <c r="J179" s="39">
        <v>0</v>
      </c>
      <c r="K179" s="39">
        <v>0</v>
      </c>
      <c r="L179" s="38" t="s">
        <v>48</v>
      </c>
      <c r="M179" s="39">
        <v>0.25210319999999997</v>
      </c>
      <c r="N179" s="38" t="s">
        <v>48</v>
      </c>
      <c r="O179" s="39">
        <v>0</v>
      </c>
      <c r="P179" s="38" t="s">
        <v>48</v>
      </c>
      <c r="Q179" s="39">
        <f t="shared" si="20"/>
        <v>0.28404715199999997</v>
      </c>
      <c r="R179" s="39">
        <f t="shared" si="21"/>
        <v>-3.1943951999999998E-2</v>
      </c>
      <c r="S179" s="74">
        <f t="shared" si="22"/>
        <v>-100</v>
      </c>
      <c r="T179" s="43" t="s">
        <v>442</v>
      </c>
    </row>
    <row r="180" spans="1:20" ht="30" x14ac:dyDescent="0.25">
      <c r="A180" s="22" t="s">
        <v>187</v>
      </c>
      <c r="B180" s="23" t="s">
        <v>220</v>
      </c>
      <c r="C180" s="24" t="s">
        <v>221</v>
      </c>
      <c r="D180" s="39">
        <f t="shared" si="17"/>
        <v>1.6650492959999998</v>
      </c>
      <c r="E180" s="39">
        <v>0</v>
      </c>
      <c r="F180" s="39">
        <f t="shared" si="18"/>
        <v>1.6650492959999998</v>
      </c>
      <c r="G180" s="39">
        <f t="shared" si="23"/>
        <v>1.6650492959999998</v>
      </c>
      <c r="H180" s="39">
        <f t="shared" si="19"/>
        <v>5.5121999999999992E-3</v>
      </c>
      <c r="I180" s="39">
        <v>0.15465609599999997</v>
      </c>
      <c r="J180" s="39">
        <v>5.5121999999999992E-3</v>
      </c>
      <c r="K180" s="39">
        <v>0</v>
      </c>
      <c r="L180" s="38" t="s">
        <v>48</v>
      </c>
      <c r="M180" s="39">
        <v>1.5103932</v>
      </c>
      <c r="N180" s="38" t="s">
        <v>48</v>
      </c>
      <c r="O180" s="39">
        <v>0</v>
      </c>
      <c r="P180" s="38" t="s">
        <v>48</v>
      </c>
      <c r="Q180" s="39">
        <f t="shared" si="20"/>
        <v>1.6595370959999998</v>
      </c>
      <c r="R180" s="39">
        <f t="shared" si="21"/>
        <v>-0.14914389599999997</v>
      </c>
      <c r="S180" s="74">
        <f t="shared" si="22"/>
        <v>-96.435833993895727</v>
      </c>
      <c r="T180" s="43" t="s">
        <v>442</v>
      </c>
    </row>
    <row r="181" spans="1:20" ht="30" x14ac:dyDescent="0.25">
      <c r="A181" s="22" t="s">
        <v>187</v>
      </c>
      <c r="B181" s="23" t="s">
        <v>222</v>
      </c>
      <c r="C181" s="24" t="s">
        <v>223</v>
      </c>
      <c r="D181" s="39">
        <f t="shared" si="17"/>
        <v>0.44014525199999993</v>
      </c>
      <c r="E181" s="39">
        <v>0</v>
      </c>
      <c r="F181" s="39">
        <f t="shared" si="18"/>
        <v>0.44014525199999993</v>
      </c>
      <c r="G181" s="39">
        <f t="shared" si="23"/>
        <v>0.44014525199999993</v>
      </c>
      <c r="H181" s="39">
        <f t="shared" si="19"/>
        <v>0</v>
      </c>
      <c r="I181" s="39">
        <v>5.0432051999999998E-2</v>
      </c>
      <c r="J181" s="39">
        <v>0</v>
      </c>
      <c r="K181" s="39">
        <v>0.38971319999999993</v>
      </c>
      <c r="L181" s="38" t="s">
        <v>48</v>
      </c>
      <c r="M181" s="39">
        <v>0</v>
      </c>
      <c r="N181" s="38" t="s">
        <v>48</v>
      </c>
      <c r="O181" s="39">
        <v>0</v>
      </c>
      <c r="P181" s="38" t="s">
        <v>48</v>
      </c>
      <c r="Q181" s="39">
        <f t="shared" si="20"/>
        <v>0.44014525199999993</v>
      </c>
      <c r="R181" s="39">
        <f t="shared" si="21"/>
        <v>-5.0432051999999998E-2</v>
      </c>
      <c r="S181" s="74">
        <f t="shared" si="22"/>
        <v>-100</v>
      </c>
      <c r="T181" s="43" t="s">
        <v>442</v>
      </c>
    </row>
    <row r="182" spans="1:20" ht="30" x14ac:dyDescent="0.25">
      <c r="A182" s="22" t="s">
        <v>187</v>
      </c>
      <c r="B182" s="23" t="s">
        <v>224</v>
      </c>
      <c r="C182" s="24" t="s">
        <v>225</v>
      </c>
      <c r="D182" s="39">
        <f t="shared" si="17"/>
        <v>4.0317851999999998</v>
      </c>
      <c r="E182" s="39">
        <v>0</v>
      </c>
      <c r="F182" s="39">
        <f t="shared" si="18"/>
        <v>4.0317851999999998</v>
      </c>
      <c r="G182" s="39">
        <f t="shared" si="23"/>
        <v>4.0317851999999998</v>
      </c>
      <c r="H182" s="39">
        <f t="shared" si="19"/>
        <v>0</v>
      </c>
      <c r="I182" s="39">
        <v>0.29220839999999998</v>
      </c>
      <c r="J182" s="39">
        <v>0</v>
      </c>
      <c r="K182" s="39">
        <v>3.7395768</v>
      </c>
      <c r="L182" s="38" t="s">
        <v>48</v>
      </c>
      <c r="M182" s="39">
        <v>0</v>
      </c>
      <c r="N182" s="38" t="s">
        <v>48</v>
      </c>
      <c r="O182" s="39">
        <v>0</v>
      </c>
      <c r="P182" s="38" t="s">
        <v>48</v>
      </c>
      <c r="Q182" s="39">
        <f t="shared" si="20"/>
        <v>4.0317851999999998</v>
      </c>
      <c r="R182" s="39">
        <f t="shared" si="21"/>
        <v>-0.29220839999999998</v>
      </c>
      <c r="S182" s="74">
        <f t="shared" si="22"/>
        <v>-100</v>
      </c>
      <c r="T182" s="43" t="s">
        <v>442</v>
      </c>
    </row>
    <row r="183" spans="1:20" ht="30" x14ac:dyDescent="0.25">
      <c r="A183" s="22" t="s">
        <v>187</v>
      </c>
      <c r="B183" s="23" t="s">
        <v>226</v>
      </c>
      <c r="C183" s="24" t="s">
        <v>227</v>
      </c>
      <c r="D183" s="39">
        <f t="shared" si="17"/>
        <v>7.8828276600000002</v>
      </c>
      <c r="E183" s="39">
        <v>0</v>
      </c>
      <c r="F183" s="39">
        <f t="shared" si="18"/>
        <v>7.8828276600000002</v>
      </c>
      <c r="G183" s="39">
        <f t="shared" si="23"/>
        <v>7.8828276600000002</v>
      </c>
      <c r="H183" s="39">
        <f t="shared" si="19"/>
        <v>0</v>
      </c>
      <c r="I183" s="39">
        <v>0.38447165999999999</v>
      </c>
      <c r="J183" s="39">
        <v>0</v>
      </c>
      <c r="K183" s="39">
        <v>7.4983560000000002</v>
      </c>
      <c r="L183" s="38" t="s">
        <v>48</v>
      </c>
      <c r="M183" s="39">
        <v>0</v>
      </c>
      <c r="N183" s="38" t="s">
        <v>48</v>
      </c>
      <c r="O183" s="39">
        <v>0</v>
      </c>
      <c r="P183" s="38" t="s">
        <v>48</v>
      </c>
      <c r="Q183" s="39">
        <f t="shared" si="20"/>
        <v>7.8828276600000002</v>
      </c>
      <c r="R183" s="39">
        <f t="shared" si="21"/>
        <v>-0.38447165999999999</v>
      </c>
      <c r="S183" s="74">
        <f t="shared" si="22"/>
        <v>-100</v>
      </c>
      <c r="T183" s="43" t="s">
        <v>442</v>
      </c>
    </row>
    <row r="184" spans="1:20" ht="30" x14ac:dyDescent="0.25">
      <c r="A184" s="22" t="s">
        <v>187</v>
      </c>
      <c r="B184" s="23" t="s">
        <v>228</v>
      </c>
      <c r="C184" s="24" t="s">
        <v>229</v>
      </c>
      <c r="D184" s="39">
        <f t="shared" si="17"/>
        <v>7.8828240599999999</v>
      </c>
      <c r="E184" s="39">
        <v>0</v>
      </c>
      <c r="F184" s="39">
        <f t="shared" si="18"/>
        <v>7.8828240599999999</v>
      </c>
      <c r="G184" s="39">
        <f t="shared" si="23"/>
        <v>7.8828240599999999</v>
      </c>
      <c r="H184" s="39">
        <f t="shared" si="19"/>
        <v>0</v>
      </c>
      <c r="I184" s="39">
        <v>0.38447045999999996</v>
      </c>
      <c r="J184" s="39">
        <v>0</v>
      </c>
      <c r="K184" s="39">
        <v>7.4983535999999997</v>
      </c>
      <c r="L184" s="38" t="s">
        <v>48</v>
      </c>
      <c r="M184" s="39">
        <v>0</v>
      </c>
      <c r="N184" s="38" t="s">
        <v>48</v>
      </c>
      <c r="O184" s="39">
        <v>0</v>
      </c>
      <c r="P184" s="38" t="s">
        <v>48</v>
      </c>
      <c r="Q184" s="39">
        <f t="shared" si="20"/>
        <v>7.8828240599999999</v>
      </c>
      <c r="R184" s="39">
        <f t="shared" si="21"/>
        <v>-0.38447045999999996</v>
      </c>
      <c r="S184" s="74">
        <f t="shared" si="22"/>
        <v>-100</v>
      </c>
      <c r="T184" s="43" t="s">
        <v>442</v>
      </c>
    </row>
    <row r="185" spans="1:20" ht="30" x14ac:dyDescent="0.25">
      <c r="A185" s="22" t="s">
        <v>187</v>
      </c>
      <c r="B185" s="23" t="s">
        <v>230</v>
      </c>
      <c r="C185" s="24" t="s">
        <v>231</v>
      </c>
      <c r="D185" s="39">
        <f t="shared" si="17"/>
        <v>6.7014986280000004</v>
      </c>
      <c r="E185" s="39">
        <v>0</v>
      </c>
      <c r="F185" s="39">
        <f t="shared" si="18"/>
        <v>6.7014986280000004</v>
      </c>
      <c r="G185" s="39">
        <f t="shared" si="23"/>
        <v>6.7014986280000004</v>
      </c>
      <c r="H185" s="39">
        <f t="shared" si="19"/>
        <v>0</v>
      </c>
      <c r="I185" s="39">
        <v>0.37080622800000002</v>
      </c>
      <c r="J185" s="39">
        <v>0</v>
      </c>
      <c r="K185" s="39">
        <v>6.3306924000000002</v>
      </c>
      <c r="L185" s="38" t="s">
        <v>48</v>
      </c>
      <c r="M185" s="39">
        <v>0</v>
      </c>
      <c r="N185" s="38" t="s">
        <v>48</v>
      </c>
      <c r="O185" s="39">
        <v>0</v>
      </c>
      <c r="P185" s="38" t="s">
        <v>48</v>
      </c>
      <c r="Q185" s="39">
        <f t="shared" si="20"/>
        <v>6.7014986280000004</v>
      </c>
      <c r="R185" s="39">
        <f t="shared" si="21"/>
        <v>-0.37080622800000002</v>
      </c>
      <c r="S185" s="74">
        <f t="shared" si="22"/>
        <v>-100</v>
      </c>
      <c r="T185" s="43" t="s">
        <v>442</v>
      </c>
    </row>
    <row r="186" spans="1:20" ht="30" x14ac:dyDescent="0.25">
      <c r="A186" s="22" t="s">
        <v>187</v>
      </c>
      <c r="B186" s="23" t="s">
        <v>232</v>
      </c>
      <c r="C186" s="24" t="s">
        <v>233</v>
      </c>
      <c r="D186" s="39">
        <f t="shared" si="17"/>
        <v>0.71584339200000002</v>
      </c>
      <c r="E186" s="39">
        <v>0</v>
      </c>
      <c r="F186" s="39">
        <f t="shared" si="18"/>
        <v>0.71584339200000002</v>
      </c>
      <c r="G186" s="39">
        <f t="shared" si="23"/>
        <v>0.71584339200000002</v>
      </c>
      <c r="H186" s="39">
        <f t="shared" si="19"/>
        <v>2.2285199999999998E-2</v>
      </c>
      <c r="I186" s="39">
        <v>7.9983791999999998E-2</v>
      </c>
      <c r="J186" s="39">
        <v>2.2285199999999998E-2</v>
      </c>
      <c r="K186" s="39">
        <v>0.63585959999999997</v>
      </c>
      <c r="L186" s="38" t="s">
        <v>48</v>
      </c>
      <c r="M186" s="39">
        <v>0</v>
      </c>
      <c r="N186" s="38" t="s">
        <v>48</v>
      </c>
      <c r="O186" s="39">
        <v>0</v>
      </c>
      <c r="P186" s="38" t="s">
        <v>48</v>
      </c>
      <c r="Q186" s="39">
        <f t="shared" si="20"/>
        <v>0.69355819200000002</v>
      </c>
      <c r="R186" s="39">
        <f t="shared" si="21"/>
        <v>-5.7698592E-2</v>
      </c>
      <c r="S186" s="74">
        <f t="shared" si="22"/>
        <v>-72.137855129449235</v>
      </c>
      <c r="T186" s="43" t="s">
        <v>442</v>
      </c>
    </row>
    <row r="187" spans="1:20" ht="30" x14ac:dyDescent="0.25">
      <c r="A187" s="22" t="s">
        <v>187</v>
      </c>
      <c r="B187" s="23" t="s">
        <v>234</v>
      </c>
      <c r="C187" s="24" t="s">
        <v>235</v>
      </c>
      <c r="D187" s="39">
        <f t="shared" si="17"/>
        <v>4.5282312000000005</v>
      </c>
      <c r="E187" s="39">
        <v>0</v>
      </c>
      <c r="F187" s="39">
        <f t="shared" si="18"/>
        <v>4.5282312000000005</v>
      </c>
      <c r="G187" s="39">
        <f t="shared" si="23"/>
        <v>4.5282312000000005</v>
      </c>
      <c r="H187" s="39">
        <f t="shared" si="19"/>
        <v>0</v>
      </c>
      <c r="I187" s="39">
        <v>0.26963880000000001</v>
      </c>
      <c r="J187" s="39">
        <v>0</v>
      </c>
      <c r="K187" s="39">
        <v>4.2585924000000004</v>
      </c>
      <c r="L187" s="38" t="s">
        <v>48</v>
      </c>
      <c r="M187" s="39">
        <v>0</v>
      </c>
      <c r="N187" s="38" t="s">
        <v>48</v>
      </c>
      <c r="O187" s="39">
        <v>0</v>
      </c>
      <c r="P187" s="38" t="s">
        <v>48</v>
      </c>
      <c r="Q187" s="39">
        <f t="shared" si="20"/>
        <v>4.5282312000000005</v>
      </c>
      <c r="R187" s="39">
        <f t="shared" si="21"/>
        <v>-0.26963880000000001</v>
      </c>
      <c r="S187" s="74">
        <f t="shared" si="22"/>
        <v>-100</v>
      </c>
      <c r="T187" s="43" t="s">
        <v>442</v>
      </c>
    </row>
    <row r="188" spans="1:20" ht="30" x14ac:dyDescent="0.25">
      <c r="A188" s="22" t="s">
        <v>187</v>
      </c>
      <c r="B188" s="23" t="s">
        <v>236</v>
      </c>
      <c r="C188" s="24" t="s">
        <v>237</v>
      </c>
      <c r="D188" s="39">
        <f t="shared" si="17"/>
        <v>2.8084117559999999</v>
      </c>
      <c r="E188" s="39">
        <v>0</v>
      </c>
      <c r="F188" s="39">
        <f t="shared" si="18"/>
        <v>2.8084117559999999</v>
      </c>
      <c r="G188" s="39">
        <f t="shared" si="23"/>
        <v>2.8084117559999999</v>
      </c>
      <c r="H188" s="39">
        <f t="shared" si="19"/>
        <v>3.2552399999999995E-2</v>
      </c>
      <c r="I188" s="39">
        <v>0.23628375600000001</v>
      </c>
      <c r="J188" s="39">
        <v>3.2552399999999995E-2</v>
      </c>
      <c r="K188" s="39">
        <v>2.5721279999999997</v>
      </c>
      <c r="L188" s="38" t="s">
        <v>48</v>
      </c>
      <c r="M188" s="39">
        <v>0</v>
      </c>
      <c r="N188" s="38" t="s">
        <v>48</v>
      </c>
      <c r="O188" s="39">
        <v>0</v>
      </c>
      <c r="P188" s="38" t="s">
        <v>48</v>
      </c>
      <c r="Q188" s="39">
        <f t="shared" si="20"/>
        <v>2.7758593559999998</v>
      </c>
      <c r="R188" s="39">
        <f t="shared" si="21"/>
        <v>-0.20373135600000003</v>
      </c>
      <c r="S188" s="74">
        <f t="shared" si="22"/>
        <v>-86.223174816977263</v>
      </c>
      <c r="T188" s="43" t="s">
        <v>442</v>
      </c>
    </row>
    <row r="189" spans="1:20" ht="30" x14ac:dyDescent="0.25">
      <c r="A189" s="22" t="s">
        <v>187</v>
      </c>
      <c r="B189" s="23" t="s">
        <v>238</v>
      </c>
      <c r="C189" s="24" t="s">
        <v>239</v>
      </c>
      <c r="D189" s="39">
        <f t="shared" si="17"/>
        <v>1.6103208</v>
      </c>
      <c r="E189" s="39">
        <v>0</v>
      </c>
      <c r="F189" s="39">
        <f t="shared" si="18"/>
        <v>1.6103208</v>
      </c>
      <c r="G189" s="39">
        <f t="shared" si="23"/>
        <v>1.6103208</v>
      </c>
      <c r="H189" s="39">
        <f t="shared" si="19"/>
        <v>2.8612800000000001E-2</v>
      </c>
      <c r="I189" s="39">
        <v>0.22431959999999998</v>
      </c>
      <c r="J189" s="39">
        <v>2.8612800000000001E-2</v>
      </c>
      <c r="K189" s="39">
        <v>1.3860011999999999</v>
      </c>
      <c r="L189" s="38" t="s">
        <v>48</v>
      </c>
      <c r="M189" s="39">
        <v>0</v>
      </c>
      <c r="N189" s="38" t="s">
        <v>48</v>
      </c>
      <c r="O189" s="39">
        <v>0</v>
      </c>
      <c r="P189" s="38" t="s">
        <v>48</v>
      </c>
      <c r="Q189" s="39">
        <f t="shared" si="20"/>
        <v>1.5817079999999999</v>
      </c>
      <c r="R189" s="39">
        <f t="shared" si="21"/>
        <v>-0.19570679999999999</v>
      </c>
      <c r="S189" s="74">
        <f t="shared" si="22"/>
        <v>-87.244627754329088</v>
      </c>
      <c r="T189" s="43" t="s">
        <v>442</v>
      </c>
    </row>
    <row r="190" spans="1:20" ht="30" x14ac:dyDescent="0.25">
      <c r="A190" s="22" t="s">
        <v>187</v>
      </c>
      <c r="B190" s="23" t="s">
        <v>240</v>
      </c>
      <c r="C190" s="24" t="s">
        <v>241</v>
      </c>
      <c r="D190" s="39">
        <f t="shared" si="17"/>
        <v>1.7808865079999998</v>
      </c>
      <c r="E190" s="39">
        <v>0</v>
      </c>
      <c r="F190" s="39">
        <f t="shared" si="18"/>
        <v>1.7808865079999998</v>
      </c>
      <c r="G190" s="39">
        <f t="shared" si="23"/>
        <v>1.7808865079999998</v>
      </c>
      <c r="H190" s="39">
        <f t="shared" si="19"/>
        <v>0</v>
      </c>
      <c r="I190" s="39">
        <v>0.15938170799999998</v>
      </c>
      <c r="J190" s="39">
        <v>0</v>
      </c>
      <c r="K190" s="39">
        <v>1.6215047999999999</v>
      </c>
      <c r="L190" s="38" t="s">
        <v>48</v>
      </c>
      <c r="M190" s="39">
        <v>0</v>
      </c>
      <c r="N190" s="38" t="s">
        <v>48</v>
      </c>
      <c r="O190" s="39">
        <v>0</v>
      </c>
      <c r="P190" s="38" t="s">
        <v>48</v>
      </c>
      <c r="Q190" s="39">
        <f t="shared" si="20"/>
        <v>1.7808865079999998</v>
      </c>
      <c r="R190" s="39">
        <f t="shared" si="21"/>
        <v>-0.15938170799999998</v>
      </c>
      <c r="S190" s="74">
        <f t="shared" si="22"/>
        <v>-100</v>
      </c>
      <c r="T190" s="43" t="s">
        <v>442</v>
      </c>
    </row>
    <row r="191" spans="1:20" ht="30" x14ac:dyDescent="0.25">
      <c r="A191" s="22" t="s">
        <v>187</v>
      </c>
      <c r="B191" s="23" t="s">
        <v>242</v>
      </c>
      <c r="C191" s="24" t="s">
        <v>243</v>
      </c>
      <c r="D191" s="39">
        <f t="shared" si="17"/>
        <v>2.5818131040000001</v>
      </c>
      <c r="E191" s="39">
        <v>0</v>
      </c>
      <c r="F191" s="39">
        <f t="shared" si="18"/>
        <v>2.5818131040000001</v>
      </c>
      <c r="G191" s="39">
        <f t="shared" si="23"/>
        <v>2.5818131040000001</v>
      </c>
      <c r="H191" s="39">
        <f t="shared" si="19"/>
        <v>0</v>
      </c>
      <c r="I191" s="39">
        <v>0.18404390400000001</v>
      </c>
      <c r="J191" s="39">
        <v>0</v>
      </c>
      <c r="K191" s="39">
        <v>2.3977691999999999</v>
      </c>
      <c r="L191" s="38" t="s">
        <v>48</v>
      </c>
      <c r="M191" s="39">
        <v>0</v>
      </c>
      <c r="N191" s="38" t="s">
        <v>48</v>
      </c>
      <c r="O191" s="39">
        <v>0</v>
      </c>
      <c r="P191" s="38" t="s">
        <v>48</v>
      </c>
      <c r="Q191" s="39">
        <f t="shared" si="20"/>
        <v>2.5818131040000001</v>
      </c>
      <c r="R191" s="39">
        <f t="shared" si="21"/>
        <v>-0.18404390400000001</v>
      </c>
      <c r="S191" s="74">
        <f t="shared" si="22"/>
        <v>-100</v>
      </c>
      <c r="T191" s="43" t="s">
        <v>442</v>
      </c>
    </row>
    <row r="192" spans="1:20" ht="30" x14ac:dyDescent="0.25">
      <c r="A192" s="22" t="s">
        <v>187</v>
      </c>
      <c r="B192" s="23" t="s">
        <v>244</v>
      </c>
      <c r="C192" s="24" t="s">
        <v>245</v>
      </c>
      <c r="D192" s="39">
        <f t="shared" si="17"/>
        <v>1.6474509720000001</v>
      </c>
      <c r="E192" s="39">
        <v>0</v>
      </c>
      <c r="F192" s="39">
        <f t="shared" si="18"/>
        <v>1.6474509720000001</v>
      </c>
      <c r="G192" s="39">
        <f t="shared" si="23"/>
        <v>1.6474509720000001</v>
      </c>
      <c r="H192" s="39">
        <f t="shared" si="19"/>
        <v>0</v>
      </c>
      <c r="I192" s="39">
        <v>0.11902537199999999</v>
      </c>
      <c r="J192" s="39">
        <v>0</v>
      </c>
      <c r="K192" s="39">
        <v>0</v>
      </c>
      <c r="L192" s="38" t="s">
        <v>48</v>
      </c>
      <c r="M192" s="39">
        <v>1.5284256000000001</v>
      </c>
      <c r="N192" s="38" t="s">
        <v>48</v>
      </c>
      <c r="O192" s="39">
        <v>0</v>
      </c>
      <c r="P192" s="38" t="s">
        <v>48</v>
      </c>
      <c r="Q192" s="39">
        <f t="shared" si="20"/>
        <v>1.6474509720000001</v>
      </c>
      <c r="R192" s="39">
        <f t="shared" si="21"/>
        <v>-0.11902537199999999</v>
      </c>
      <c r="S192" s="74">
        <f t="shared" si="22"/>
        <v>-100</v>
      </c>
      <c r="T192" s="43" t="s">
        <v>442</v>
      </c>
    </row>
    <row r="193" spans="1:20" ht="30" x14ac:dyDescent="0.25">
      <c r="A193" s="22" t="s">
        <v>187</v>
      </c>
      <c r="B193" s="23" t="s">
        <v>246</v>
      </c>
      <c r="C193" s="24" t="s">
        <v>247</v>
      </c>
      <c r="D193" s="39">
        <f t="shared" si="17"/>
        <v>1.535047008</v>
      </c>
      <c r="E193" s="39">
        <v>0</v>
      </c>
      <c r="F193" s="39">
        <f t="shared" si="18"/>
        <v>1.535047008</v>
      </c>
      <c r="G193" s="39">
        <f t="shared" si="23"/>
        <v>1.535047008</v>
      </c>
      <c r="H193" s="39">
        <f t="shared" si="19"/>
        <v>2.3110800000000001E-2</v>
      </c>
      <c r="I193" s="39">
        <v>0.12306100799999999</v>
      </c>
      <c r="J193" s="39">
        <v>2.3110800000000001E-2</v>
      </c>
      <c r="K193" s="39">
        <v>0</v>
      </c>
      <c r="L193" s="38" t="s">
        <v>48</v>
      </c>
      <c r="M193" s="39">
        <v>1.411986</v>
      </c>
      <c r="N193" s="38" t="s">
        <v>48</v>
      </c>
      <c r="O193" s="39">
        <v>0</v>
      </c>
      <c r="P193" s="38" t="s">
        <v>48</v>
      </c>
      <c r="Q193" s="39">
        <f t="shared" si="20"/>
        <v>1.5119362080000001</v>
      </c>
      <c r="R193" s="39">
        <f t="shared" si="21"/>
        <v>-9.9950207999999985E-2</v>
      </c>
      <c r="S193" s="74">
        <f t="shared" si="22"/>
        <v>-81.220046564221207</v>
      </c>
      <c r="T193" s="43" t="s">
        <v>442</v>
      </c>
    </row>
    <row r="194" spans="1:20" ht="30" x14ac:dyDescent="0.25">
      <c r="A194" s="22" t="s">
        <v>187</v>
      </c>
      <c r="B194" s="23" t="s">
        <v>248</v>
      </c>
      <c r="C194" s="24" t="s">
        <v>249</v>
      </c>
      <c r="D194" s="39">
        <f t="shared" si="17"/>
        <v>4.1824833119999996</v>
      </c>
      <c r="E194" s="39">
        <v>0</v>
      </c>
      <c r="F194" s="39">
        <f t="shared" si="18"/>
        <v>4.1824833119999996</v>
      </c>
      <c r="G194" s="39">
        <f t="shared" si="23"/>
        <v>4.1824833119999996</v>
      </c>
      <c r="H194" s="39">
        <f t="shared" si="19"/>
        <v>0</v>
      </c>
      <c r="I194" s="39">
        <v>0.28202011199999999</v>
      </c>
      <c r="J194" s="39">
        <v>0</v>
      </c>
      <c r="K194" s="39">
        <v>0</v>
      </c>
      <c r="L194" s="38" t="s">
        <v>48</v>
      </c>
      <c r="M194" s="39">
        <v>3.9004631999999995</v>
      </c>
      <c r="N194" s="38" t="s">
        <v>48</v>
      </c>
      <c r="O194" s="39">
        <v>0</v>
      </c>
      <c r="P194" s="38" t="s">
        <v>48</v>
      </c>
      <c r="Q194" s="39">
        <f t="shared" si="20"/>
        <v>4.1824833119999996</v>
      </c>
      <c r="R194" s="39">
        <f t="shared" si="21"/>
        <v>-0.28202011199999999</v>
      </c>
      <c r="S194" s="74">
        <f t="shared" si="22"/>
        <v>-100</v>
      </c>
      <c r="T194" s="43" t="s">
        <v>442</v>
      </c>
    </row>
    <row r="195" spans="1:20" ht="30" x14ac:dyDescent="0.25">
      <c r="A195" s="22" t="s">
        <v>187</v>
      </c>
      <c r="B195" s="23" t="s">
        <v>250</v>
      </c>
      <c r="C195" s="24" t="s">
        <v>251</v>
      </c>
      <c r="D195" s="39">
        <f t="shared" si="17"/>
        <v>2.7582003719999997</v>
      </c>
      <c r="E195" s="39">
        <v>0</v>
      </c>
      <c r="F195" s="39">
        <f t="shared" si="18"/>
        <v>2.7582003719999997</v>
      </c>
      <c r="G195" s="39">
        <f t="shared" si="23"/>
        <v>2.7582003719999997</v>
      </c>
      <c r="H195" s="39">
        <f t="shared" si="19"/>
        <v>0</v>
      </c>
      <c r="I195" s="39">
        <v>0.19166677200000001</v>
      </c>
      <c r="J195" s="39">
        <v>0</v>
      </c>
      <c r="K195" s="39">
        <v>0</v>
      </c>
      <c r="L195" s="38" t="s">
        <v>48</v>
      </c>
      <c r="M195" s="39">
        <v>2.5665335999999996</v>
      </c>
      <c r="N195" s="38" t="s">
        <v>48</v>
      </c>
      <c r="O195" s="39">
        <v>0</v>
      </c>
      <c r="P195" s="38" t="s">
        <v>48</v>
      </c>
      <c r="Q195" s="39">
        <f t="shared" si="20"/>
        <v>2.7582003719999997</v>
      </c>
      <c r="R195" s="39">
        <f t="shared" si="21"/>
        <v>-0.19166677200000001</v>
      </c>
      <c r="S195" s="74">
        <f t="shared" si="22"/>
        <v>-100</v>
      </c>
      <c r="T195" s="43" t="s">
        <v>442</v>
      </c>
    </row>
    <row r="196" spans="1:20" ht="30" x14ac:dyDescent="0.25">
      <c r="A196" s="22" t="s">
        <v>187</v>
      </c>
      <c r="B196" s="23" t="s">
        <v>252</v>
      </c>
      <c r="C196" s="24" t="s">
        <v>253</v>
      </c>
      <c r="D196" s="39">
        <f t="shared" si="17"/>
        <v>2.1872914199999998</v>
      </c>
      <c r="E196" s="39">
        <v>0</v>
      </c>
      <c r="F196" s="39">
        <f t="shared" si="18"/>
        <v>2.1872914199999998</v>
      </c>
      <c r="G196" s="39">
        <f t="shared" si="23"/>
        <v>2.1872914199999998</v>
      </c>
      <c r="H196" s="39">
        <f t="shared" si="19"/>
        <v>0</v>
      </c>
      <c r="I196" s="39">
        <v>0.12575142</v>
      </c>
      <c r="J196" s="39">
        <v>0</v>
      </c>
      <c r="K196" s="39">
        <v>2.0615399999999999</v>
      </c>
      <c r="L196" s="38" t="s">
        <v>48</v>
      </c>
      <c r="M196" s="39">
        <v>0</v>
      </c>
      <c r="N196" s="38" t="s">
        <v>48</v>
      </c>
      <c r="O196" s="39">
        <v>0</v>
      </c>
      <c r="P196" s="38" t="s">
        <v>48</v>
      </c>
      <c r="Q196" s="39">
        <f t="shared" si="20"/>
        <v>2.1872914199999998</v>
      </c>
      <c r="R196" s="39">
        <f t="shared" si="21"/>
        <v>-0.12575142</v>
      </c>
      <c r="S196" s="74">
        <f t="shared" si="22"/>
        <v>-100</v>
      </c>
      <c r="T196" s="43" t="s">
        <v>442</v>
      </c>
    </row>
    <row r="197" spans="1:20" ht="30" x14ac:dyDescent="0.25">
      <c r="A197" s="22" t="s">
        <v>187</v>
      </c>
      <c r="B197" s="23" t="s">
        <v>254</v>
      </c>
      <c r="C197" s="24" t="s">
        <v>255</v>
      </c>
      <c r="D197" s="39">
        <f t="shared" si="17"/>
        <v>1.6873670519999999</v>
      </c>
      <c r="E197" s="39">
        <v>0</v>
      </c>
      <c r="F197" s="39">
        <f t="shared" si="18"/>
        <v>1.6873670519999999</v>
      </c>
      <c r="G197" s="39">
        <f t="shared" si="23"/>
        <v>1.6873670519999999</v>
      </c>
      <c r="H197" s="39">
        <f t="shared" si="19"/>
        <v>0</v>
      </c>
      <c r="I197" s="39">
        <v>0.129338652</v>
      </c>
      <c r="J197" s="39">
        <v>0</v>
      </c>
      <c r="K197" s="39">
        <v>1.5580284</v>
      </c>
      <c r="L197" s="38" t="s">
        <v>48</v>
      </c>
      <c r="M197" s="39">
        <v>0</v>
      </c>
      <c r="N197" s="38" t="s">
        <v>48</v>
      </c>
      <c r="O197" s="39">
        <v>0</v>
      </c>
      <c r="P197" s="38" t="s">
        <v>48</v>
      </c>
      <c r="Q197" s="39">
        <f t="shared" si="20"/>
        <v>1.6873670519999999</v>
      </c>
      <c r="R197" s="39">
        <f t="shared" si="21"/>
        <v>-0.129338652</v>
      </c>
      <c r="S197" s="74">
        <f t="shared" si="22"/>
        <v>-100</v>
      </c>
      <c r="T197" s="43" t="s">
        <v>442</v>
      </c>
    </row>
    <row r="198" spans="1:20" ht="30" x14ac:dyDescent="0.25">
      <c r="A198" s="22" t="s">
        <v>187</v>
      </c>
      <c r="B198" s="23" t="s">
        <v>256</v>
      </c>
      <c r="C198" s="24" t="s">
        <v>257</v>
      </c>
      <c r="D198" s="39">
        <f t="shared" si="17"/>
        <v>8.5218071880000004</v>
      </c>
      <c r="E198" s="39">
        <v>0</v>
      </c>
      <c r="F198" s="39">
        <f t="shared" si="18"/>
        <v>8.5218071880000004</v>
      </c>
      <c r="G198" s="39">
        <f t="shared" si="23"/>
        <v>8.5218071880000004</v>
      </c>
      <c r="H198" s="39">
        <f t="shared" si="19"/>
        <v>0</v>
      </c>
      <c r="I198" s="39">
        <v>0.50507878799999995</v>
      </c>
      <c r="J198" s="39">
        <v>0</v>
      </c>
      <c r="K198" s="39">
        <v>8.0167283999999999</v>
      </c>
      <c r="L198" s="38" t="s">
        <v>48</v>
      </c>
      <c r="M198" s="39">
        <v>0</v>
      </c>
      <c r="N198" s="38" t="s">
        <v>48</v>
      </c>
      <c r="O198" s="39">
        <v>0</v>
      </c>
      <c r="P198" s="38" t="s">
        <v>48</v>
      </c>
      <c r="Q198" s="39">
        <f t="shared" si="20"/>
        <v>8.5218071880000004</v>
      </c>
      <c r="R198" s="39">
        <f t="shared" si="21"/>
        <v>-0.50507878799999995</v>
      </c>
      <c r="S198" s="74">
        <f t="shared" si="22"/>
        <v>-100</v>
      </c>
      <c r="T198" s="43" t="s">
        <v>442</v>
      </c>
    </row>
    <row r="199" spans="1:20" ht="30" x14ac:dyDescent="0.25">
      <c r="A199" s="22" t="s">
        <v>187</v>
      </c>
      <c r="B199" s="23" t="s">
        <v>258</v>
      </c>
      <c r="C199" s="24" t="s">
        <v>259</v>
      </c>
      <c r="D199" s="39">
        <f t="shared" si="17"/>
        <v>13.139512440000001</v>
      </c>
      <c r="E199" s="39">
        <v>0</v>
      </c>
      <c r="F199" s="39">
        <f t="shared" si="18"/>
        <v>13.139512440000001</v>
      </c>
      <c r="G199" s="39">
        <f t="shared" si="23"/>
        <v>13.139512440000001</v>
      </c>
      <c r="H199" s="39">
        <f t="shared" si="19"/>
        <v>0</v>
      </c>
      <c r="I199" s="39">
        <v>0.49096523999999997</v>
      </c>
      <c r="J199" s="39">
        <v>0</v>
      </c>
      <c r="K199" s="39">
        <v>0</v>
      </c>
      <c r="L199" s="38" t="s">
        <v>48</v>
      </c>
      <c r="M199" s="39">
        <v>0</v>
      </c>
      <c r="N199" s="38" t="s">
        <v>48</v>
      </c>
      <c r="O199" s="39">
        <v>12.648547200000001</v>
      </c>
      <c r="P199" s="38" t="s">
        <v>48</v>
      </c>
      <c r="Q199" s="39">
        <f t="shared" si="20"/>
        <v>13.139512440000001</v>
      </c>
      <c r="R199" s="39">
        <f t="shared" si="21"/>
        <v>-0.49096523999999997</v>
      </c>
      <c r="S199" s="74">
        <f t="shared" si="22"/>
        <v>-100</v>
      </c>
      <c r="T199" s="43" t="s">
        <v>442</v>
      </c>
    </row>
    <row r="200" spans="1:20" ht="45" x14ac:dyDescent="0.25">
      <c r="A200" s="53" t="s">
        <v>187</v>
      </c>
      <c r="B200" s="23" t="s">
        <v>417</v>
      </c>
      <c r="C200" s="52" t="s">
        <v>223</v>
      </c>
      <c r="D200" s="39">
        <f t="shared" si="17"/>
        <v>0</v>
      </c>
      <c r="E200" s="39">
        <v>0</v>
      </c>
      <c r="F200" s="39">
        <f t="shared" si="18"/>
        <v>0</v>
      </c>
      <c r="G200" s="39">
        <f t="shared" si="23"/>
        <v>0</v>
      </c>
      <c r="H200" s="39">
        <f t="shared" si="19"/>
        <v>0.258426084</v>
      </c>
      <c r="I200" s="39">
        <v>0</v>
      </c>
      <c r="J200" s="39">
        <v>0.258426084</v>
      </c>
      <c r="K200" s="39">
        <v>0</v>
      </c>
      <c r="L200" s="38" t="s">
        <v>48</v>
      </c>
      <c r="M200" s="39">
        <v>0</v>
      </c>
      <c r="N200" s="38" t="s">
        <v>48</v>
      </c>
      <c r="O200" s="39">
        <v>0</v>
      </c>
      <c r="P200" s="38" t="s">
        <v>48</v>
      </c>
      <c r="Q200" s="39">
        <f t="shared" si="20"/>
        <v>-0.258426084</v>
      </c>
      <c r="R200" s="39">
        <f t="shared" si="21"/>
        <v>0.258426084</v>
      </c>
      <c r="S200" s="74">
        <v>100</v>
      </c>
      <c r="T200" s="42" t="s">
        <v>443</v>
      </c>
    </row>
    <row r="201" spans="1:20" ht="45" x14ac:dyDescent="0.25">
      <c r="A201" s="53" t="s">
        <v>187</v>
      </c>
      <c r="B201" s="23" t="s">
        <v>418</v>
      </c>
      <c r="C201" s="52" t="s">
        <v>225</v>
      </c>
      <c r="D201" s="39">
        <f t="shared" si="17"/>
        <v>0</v>
      </c>
      <c r="E201" s="39">
        <v>0</v>
      </c>
      <c r="F201" s="39">
        <f t="shared" si="18"/>
        <v>0</v>
      </c>
      <c r="G201" s="39">
        <f t="shared" si="23"/>
        <v>0</v>
      </c>
      <c r="H201" s="39">
        <f t="shared" si="19"/>
        <v>0.19101264000000001</v>
      </c>
      <c r="I201" s="39">
        <v>0</v>
      </c>
      <c r="J201" s="39">
        <v>0.19101264000000001</v>
      </c>
      <c r="K201" s="39">
        <v>0</v>
      </c>
      <c r="L201" s="38" t="s">
        <v>48</v>
      </c>
      <c r="M201" s="39">
        <v>0</v>
      </c>
      <c r="N201" s="38" t="s">
        <v>48</v>
      </c>
      <c r="O201" s="39">
        <v>0</v>
      </c>
      <c r="P201" s="38" t="s">
        <v>48</v>
      </c>
      <c r="Q201" s="39">
        <f t="shared" si="20"/>
        <v>-0.19101264000000001</v>
      </c>
      <c r="R201" s="39">
        <f t="shared" si="21"/>
        <v>0.19101264000000001</v>
      </c>
      <c r="S201" s="74">
        <v>100</v>
      </c>
      <c r="T201" s="42" t="s">
        <v>443</v>
      </c>
    </row>
    <row r="202" spans="1:20" ht="45" x14ac:dyDescent="0.25">
      <c r="A202" s="53" t="s">
        <v>187</v>
      </c>
      <c r="B202" s="23" t="s">
        <v>419</v>
      </c>
      <c r="C202" s="52" t="s">
        <v>420</v>
      </c>
      <c r="D202" s="39">
        <f t="shared" si="17"/>
        <v>0</v>
      </c>
      <c r="E202" s="39">
        <v>0</v>
      </c>
      <c r="F202" s="39">
        <f t="shared" si="18"/>
        <v>0</v>
      </c>
      <c r="G202" s="39">
        <f t="shared" si="23"/>
        <v>0</v>
      </c>
      <c r="H202" s="39">
        <f t="shared" si="19"/>
        <v>0.38220278400000002</v>
      </c>
      <c r="I202" s="39">
        <v>0</v>
      </c>
      <c r="J202" s="39">
        <v>0.38220278400000002</v>
      </c>
      <c r="K202" s="39">
        <v>0</v>
      </c>
      <c r="L202" s="38" t="s">
        <v>48</v>
      </c>
      <c r="M202" s="39">
        <v>0</v>
      </c>
      <c r="N202" s="38" t="s">
        <v>48</v>
      </c>
      <c r="O202" s="39">
        <v>0</v>
      </c>
      <c r="P202" s="38" t="s">
        <v>48</v>
      </c>
      <c r="Q202" s="39">
        <f t="shared" si="20"/>
        <v>-0.38220278400000002</v>
      </c>
      <c r="R202" s="39">
        <f t="shared" si="21"/>
        <v>0.38220278400000002</v>
      </c>
      <c r="S202" s="74">
        <v>100</v>
      </c>
      <c r="T202" s="42" t="s">
        <v>443</v>
      </c>
    </row>
    <row r="203" spans="1:20" ht="30" x14ac:dyDescent="0.25">
      <c r="A203" s="53" t="s">
        <v>187</v>
      </c>
      <c r="B203" s="23" t="s">
        <v>421</v>
      </c>
      <c r="C203" s="52" t="s">
        <v>422</v>
      </c>
      <c r="D203" s="39">
        <f t="shared" si="17"/>
        <v>0</v>
      </c>
      <c r="E203" s="39">
        <v>0</v>
      </c>
      <c r="F203" s="39">
        <f t="shared" si="18"/>
        <v>0</v>
      </c>
      <c r="G203" s="39">
        <f t="shared" si="23"/>
        <v>0</v>
      </c>
      <c r="H203" s="39">
        <f t="shared" si="19"/>
        <v>0.78641545200000007</v>
      </c>
      <c r="I203" s="39">
        <v>0</v>
      </c>
      <c r="J203" s="39">
        <v>0.78641545200000007</v>
      </c>
      <c r="K203" s="39">
        <v>0</v>
      </c>
      <c r="L203" s="38" t="s">
        <v>48</v>
      </c>
      <c r="M203" s="39">
        <v>0</v>
      </c>
      <c r="N203" s="38" t="s">
        <v>48</v>
      </c>
      <c r="O203" s="39">
        <v>0</v>
      </c>
      <c r="P203" s="38" t="s">
        <v>48</v>
      </c>
      <c r="Q203" s="39">
        <f t="shared" si="20"/>
        <v>-0.78641545200000007</v>
      </c>
      <c r="R203" s="39">
        <f t="shared" si="21"/>
        <v>0.78641545200000007</v>
      </c>
      <c r="S203" s="74">
        <v>100</v>
      </c>
      <c r="T203" s="42" t="s">
        <v>436</v>
      </c>
    </row>
    <row r="204" spans="1:20" ht="30" x14ac:dyDescent="0.25">
      <c r="A204" s="53" t="s">
        <v>187</v>
      </c>
      <c r="B204" s="23" t="s">
        <v>423</v>
      </c>
      <c r="C204" s="52" t="s">
        <v>424</v>
      </c>
      <c r="D204" s="39">
        <f t="shared" si="17"/>
        <v>0</v>
      </c>
      <c r="E204" s="39">
        <v>0</v>
      </c>
      <c r="F204" s="39">
        <f t="shared" si="18"/>
        <v>0</v>
      </c>
      <c r="G204" s="39">
        <f t="shared" si="23"/>
        <v>0</v>
      </c>
      <c r="H204" s="39">
        <f t="shared" si="19"/>
        <v>0.84580591199999988</v>
      </c>
      <c r="I204" s="39">
        <v>0</v>
      </c>
      <c r="J204" s="39">
        <v>0.84580591199999988</v>
      </c>
      <c r="K204" s="39">
        <v>0</v>
      </c>
      <c r="L204" s="38" t="s">
        <v>48</v>
      </c>
      <c r="M204" s="39">
        <v>0</v>
      </c>
      <c r="N204" s="38" t="s">
        <v>48</v>
      </c>
      <c r="O204" s="39">
        <v>0</v>
      </c>
      <c r="P204" s="38" t="s">
        <v>48</v>
      </c>
      <c r="Q204" s="39">
        <f t="shared" si="20"/>
        <v>-0.84580591199999988</v>
      </c>
      <c r="R204" s="39">
        <f t="shared" si="21"/>
        <v>0.84580591199999988</v>
      </c>
      <c r="S204" s="74">
        <v>100</v>
      </c>
      <c r="T204" s="42" t="s">
        <v>436</v>
      </c>
    </row>
    <row r="205" spans="1:20" ht="30" x14ac:dyDescent="0.25">
      <c r="A205" s="53" t="s">
        <v>187</v>
      </c>
      <c r="B205" s="23" t="s">
        <v>425</v>
      </c>
      <c r="C205" s="52" t="s">
        <v>426</v>
      </c>
      <c r="D205" s="39">
        <f t="shared" si="17"/>
        <v>0</v>
      </c>
      <c r="E205" s="39">
        <v>0</v>
      </c>
      <c r="F205" s="39">
        <f t="shared" si="18"/>
        <v>0</v>
      </c>
      <c r="G205" s="39">
        <f t="shared" si="23"/>
        <v>0</v>
      </c>
      <c r="H205" s="39">
        <f t="shared" si="19"/>
        <v>2.24712E-2</v>
      </c>
      <c r="I205" s="39">
        <v>0</v>
      </c>
      <c r="J205" s="39">
        <v>2.24712E-2</v>
      </c>
      <c r="K205" s="39">
        <v>0</v>
      </c>
      <c r="L205" s="38" t="s">
        <v>48</v>
      </c>
      <c r="M205" s="39">
        <v>0</v>
      </c>
      <c r="N205" s="38" t="s">
        <v>48</v>
      </c>
      <c r="O205" s="39">
        <v>0</v>
      </c>
      <c r="P205" s="38" t="s">
        <v>48</v>
      </c>
      <c r="Q205" s="39">
        <f t="shared" si="20"/>
        <v>-2.24712E-2</v>
      </c>
      <c r="R205" s="39">
        <f t="shared" si="21"/>
        <v>2.24712E-2</v>
      </c>
      <c r="S205" s="74">
        <v>100</v>
      </c>
      <c r="T205" s="42" t="s">
        <v>436</v>
      </c>
    </row>
    <row r="206" spans="1:20" ht="28.5" x14ac:dyDescent="0.25">
      <c r="A206" s="11" t="s">
        <v>260</v>
      </c>
      <c r="B206" s="14" t="s">
        <v>261</v>
      </c>
      <c r="C206" s="15" t="s">
        <v>51</v>
      </c>
      <c r="D206" s="40">
        <f t="shared" si="17"/>
        <v>0</v>
      </c>
      <c r="E206" s="40">
        <v>0</v>
      </c>
      <c r="F206" s="40">
        <f t="shared" si="18"/>
        <v>0</v>
      </c>
      <c r="G206" s="40">
        <f t="shared" si="23"/>
        <v>0</v>
      </c>
      <c r="H206" s="40">
        <f t="shared" si="19"/>
        <v>0</v>
      </c>
      <c r="I206" s="40">
        <v>0</v>
      </c>
      <c r="J206" s="40">
        <v>0</v>
      </c>
      <c r="K206" s="40">
        <v>0</v>
      </c>
      <c r="L206" s="41" t="s">
        <v>48</v>
      </c>
      <c r="M206" s="40">
        <v>0</v>
      </c>
      <c r="N206" s="41" t="s">
        <v>48</v>
      </c>
      <c r="O206" s="40">
        <v>0</v>
      </c>
      <c r="P206" s="41" t="s">
        <v>48</v>
      </c>
      <c r="Q206" s="40">
        <f t="shared" si="20"/>
        <v>0</v>
      </c>
      <c r="R206" s="40">
        <f t="shared" si="21"/>
        <v>0</v>
      </c>
      <c r="S206" s="73">
        <v>0</v>
      </c>
      <c r="T206" s="41" t="s">
        <v>48</v>
      </c>
    </row>
    <row r="207" spans="1:20" ht="28.5" x14ac:dyDescent="0.25">
      <c r="A207" s="11" t="s">
        <v>27</v>
      </c>
      <c r="B207" s="14" t="s">
        <v>262</v>
      </c>
      <c r="C207" s="15" t="s">
        <v>51</v>
      </c>
      <c r="D207" s="40">
        <f t="shared" si="17"/>
        <v>0</v>
      </c>
      <c r="E207" s="40">
        <v>0</v>
      </c>
      <c r="F207" s="40">
        <f t="shared" si="18"/>
        <v>0</v>
      </c>
      <c r="G207" s="40">
        <f t="shared" si="23"/>
        <v>0</v>
      </c>
      <c r="H207" s="40">
        <f t="shared" si="19"/>
        <v>0</v>
      </c>
      <c r="I207" s="40">
        <v>0</v>
      </c>
      <c r="J207" s="40">
        <v>0</v>
      </c>
      <c r="K207" s="40">
        <v>0</v>
      </c>
      <c r="L207" s="41" t="s">
        <v>48</v>
      </c>
      <c r="M207" s="40">
        <v>0</v>
      </c>
      <c r="N207" s="41" t="s">
        <v>48</v>
      </c>
      <c r="O207" s="40">
        <v>0</v>
      </c>
      <c r="P207" s="41" t="s">
        <v>48</v>
      </c>
      <c r="Q207" s="40">
        <f t="shared" si="20"/>
        <v>0</v>
      </c>
      <c r="R207" s="40">
        <f t="shared" si="21"/>
        <v>0</v>
      </c>
      <c r="S207" s="73">
        <v>0</v>
      </c>
      <c r="T207" s="41" t="s">
        <v>48</v>
      </c>
    </row>
    <row r="208" spans="1:20" ht="28.5" x14ac:dyDescent="0.25">
      <c r="A208" s="11" t="s">
        <v>28</v>
      </c>
      <c r="B208" s="14" t="s">
        <v>263</v>
      </c>
      <c r="C208" s="15" t="s">
        <v>51</v>
      </c>
      <c r="D208" s="40">
        <f t="shared" si="17"/>
        <v>0</v>
      </c>
      <c r="E208" s="40">
        <v>0</v>
      </c>
      <c r="F208" s="40">
        <f t="shared" si="18"/>
        <v>0</v>
      </c>
      <c r="G208" s="40">
        <f t="shared" si="23"/>
        <v>0</v>
      </c>
      <c r="H208" s="40">
        <f t="shared" si="19"/>
        <v>0</v>
      </c>
      <c r="I208" s="40">
        <v>0</v>
      </c>
      <c r="J208" s="40">
        <v>0</v>
      </c>
      <c r="K208" s="40">
        <v>0</v>
      </c>
      <c r="L208" s="41" t="s">
        <v>48</v>
      </c>
      <c r="M208" s="40">
        <v>0</v>
      </c>
      <c r="N208" s="41" t="s">
        <v>48</v>
      </c>
      <c r="O208" s="40">
        <v>0</v>
      </c>
      <c r="P208" s="41" t="s">
        <v>48</v>
      </c>
      <c r="Q208" s="40">
        <f t="shared" si="20"/>
        <v>0</v>
      </c>
      <c r="R208" s="40">
        <f t="shared" si="21"/>
        <v>0</v>
      </c>
      <c r="S208" s="73">
        <v>0</v>
      </c>
      <c r="T208" s="41" t="s">
        <v>48</v>
      </c>
    </row>
    <row r="209" spans="1:20" ht="28.5" x14ac:dyDescent="0.25">
      <c r="A209" s="11" t="s">
        <v>29</v>
      </c>
      <c r="B209" s="14" t="s">
        <v>264</v>
      </c>
      <c r="C209" s="15" t="s">
        <v>51</v>
      </c>
      <c r="D209" s="40">
        <f t="shared" ref="D209:D252" si="24">G209</f>
        <v>0</v>
      </c>
      <c r="E209" s="40">
        <v>0</v>
      </c>
      <c r="F209" s="40">
        <f t="shared" ref="F209:F252" si="25">D209-E209</f>
        <v>0</v>
      </c>
      <c r="G209" s="40">
        <f t="shared" si="23"/>
        <v>0</v>
      </c>
      <c r="H209" s="40">
        <f t="shared" ref="H209:H252" si="26">J209</f>
        <v>0</v>
      </c>
      <c r="I209" s="40">
        <v>0</v>
      </c>
      <c r="J209" s="40">
        <v>0</v>
      </c>
      <c r="K209" s="40">
        <v>0</v>
      </c>
      <c r="L209" s="41" t="s">
        <v>48</v>
      </c>
      <c r="M209" s="40">
        <v>0</v>
      </c>
      <c r="N209" s="41" t="s">
        <v>48</v>
      </c>
      <c r="O209" s="40">
        <v>0</v>
      </c>
      <c r="P209" s="41" t="s">
        <v>48</v>
      </c>
      <c r="Q209" s="40">
        <f t="shared" ref="Q209:Q252" si="27">F209-H209</f>
        <v>0</v>
      </c>
      <c r="R209" s="40">
        <f t="shared" ref="R209:R252" si="28">J209-I209</f>
        <v>0</v>
      </c>
      <c r="S209" s="73">
        <v>0</v>
      </c>
      <c r="T209" s="41" t="s">
        <v>48</v>
      </c>
    </row>
    <row r="210" spans="1:20" ht="28.5" x14ac:dyDescent="0.25">
      <c r="A210" s="11" t="s">
        <v>30</v>
      </c>
      <c r="B210" s="14" t="s">
        <v>265</v>
      </c>
      <c r="C210" s="15" t="s">
        <v>51</v>
      </c>
      <c r="D210" s="40">
        <f t="shared" si="24"/>
        <v>0</v>
      </c>
      <c r="E210" s="40">
        <v>0</v>
      </c>
      <c r="F210" s="40">
        <f t="shared" si="25"/>
        <v>0</v>
      </c>
      <c r="G210" s="40">
        <f t="shared" si="23"/>
        <v>0</v>
      </c>
      <c r="H210" s="40">
        <f t="shared" si="26"/>
        <v>0</v>
      </c>
      <c r="I210" s="40">
        <v>0</v>
      </c>
      <c r="J210" s="40">
        <v>0</v>
      </c>
      <c r="K210" s="40">
        <v>0</v>
      </c>
      <c r="L210" s="41" t="s">
        <v>48</v>
      </c>
      <c r="M210" s="40">
        <v>0</v>
      </c>
      <c r="N210" s="41" t="s">
        <v>48</v>
      </c>
      <c r="O210" s="40">
        <v>0</v>
      </c>
      <c r="P210" s="41" t="s">
        <v>48</v>
      </c>
      <c r="Q210" s="40">
        <f t="shared" si="27"/>
        <v>0</v>
      </c>
      <c r="R210" s="40">
        <f t="shared" si="28"/>
        <v>0</v>
      </c>
      <c r="S210" s="73">
        <v>0</v>
      </c>
      <c r="T210" s="41" t="s">
        <v>48</v>
      </c>
    </row>
    <row r="211" spans="1:20" ht="28.5" x14ac:dyDescent="0.25">
      <c r="A211" s="11" t="s">
        <v>31</v>
      </c>
      <c r="B211" s="14" t="s">
        <v>266</v>
      </c>
      <c r="C211" s="15" t="s">
        <v>51</v>
      </c>
      <c r="D211" s="40">
        <f t="shared" si="24"/>
        <v>0</v>
      </c>
      <c r="E211" s="40">
        <v>0</v>
      </c>
      <c r="F211" s="40">
        <f t="shared" si="25"/>
        <v>0</v>
      </c>
      <c r="G211" s="40">
        <f t="shared" si="23"/>
        <v>0</v>
      </c>
      <c r="H211" s="40">
        <f t="shared" si="26"/>
        <v>0</v>
      </c>
      <c r="I211" s="40">
        <v>0</v>
      </c>
      <c r="J211" s="40">
        <v>0</v>
      </c>
      <c r="K211" s="40">
        <v>0</v>
      </c>
      <c r="L211" s="41" t="s">
        <v>48</v>
      </c>
      <c r="M211" s="40">
        <v>0</v>
      </c>
      <c r="N211" s="41" t="s">
        <v>48</v>
      </c>
      <c r="O211" s="40">
        <v>0</v>
      </c>
      <c r="P211" s="41" t="s">
        <v>48</v>
      </c>
      <c r="Q211" s="40">
        <f t="shared" si="27"/>
        <v>0</v>
      </c>
      <c r="R211" s="40">
        <f t="shared" si="28"/>
        <v>0</v>
      </c>
      <c r="S211" s="73">
        <v>0</v>
      </c>
      <c r="T211" s="41" t="s">
        <v>48</v>
      </c>
    </row>
    <row r="212" spans="1:20" ht="28.5" x14ac:dyDescent="0.25">
      <c r="A212" s="11" t="s">
        <v>32</v>
      </c>
      <c r="B212" s="14" t="s">
        <v>267</v>
      </c>
      <c r="C212" s="15" t="s">
        <v>51</v>
      </c>
      <c r="D212" s="40">
        <f t="shared" si="24"/>
        <v>0</v>
      </c>
      <c r="E212" s="40">
        <v>0</v>
      </c>
      <c r="F212" s="40">
        <f t="shared" si="25"/>
        <v>0</v>
      </c>
      <c r="G212" s="40">
        <f t="shared" si="23"/>
        <v>0</v>
      </c>
      <c r="H212" s="40">
        <f t="shared" si="26"/>
        <v>0</v>
      </c>
      <c r="I212" s="40">
        <v>0</v>
      </c>
      <c r="J212" s="40">
        <v>0</v>
      </c>
      <c r="K212" s="40">
        <v>0</v>
      </c>
      <c r="L212" s="41" t="s">
        <v>48</v>
      </c>
      <c r="M212" s="40">
        <v>0</v>
      </c>
      <c r="N212" s="41" t="s">
        <v>48</v>
      </c>
      <c r="O212" s="40">
        <v>0</v>
      </c>
      <c r="P212" s="41" t="s">
        <v>48</v>
      </c>
      <c r="Q212" s="40">
        <f t="shared" si="27"/>
        <v>0</v>
      </c>
      <c r="R212" s="40">
        <f t="shared" si="28"/>
        <v>0</v>
      </c>
      <c r="S212" s="73">
        <v>0</v>
      </c>
      <c r="T212" s="41" t="s">
        <v>48</v>
      </c>
    </row>
    <row r="213" spans="1:20" ht="28.5" x14ac:dyDescent="0.25">
      <c r="A213" s="11" t="s">
        <v>33</v>
      </c>
      <c r="B213" s="14" t="s">
        <v>268</v>
      </c>
      <c r="C213" s="15" t="s">
        <v>51</v>
      </c>
      <c r="D213" s="40">
        <f t="shared" si="24"/>
        <v>0</v>
      </c>
      <c r="E213" s="40">
        <v>0</v>
      </c>
      <c r="F213" s="40">
        <f t="shared" si="25"/>
        <v>0</v>
      </c>
      <c r="G213" s="40">
        <f t="shared" si="23"/>
        <v>0</v>
      </c>
      <c r="H213" s="40">
        <f t="shared" si="26"/>
        <v>0</v>
      </c>
      <c r="I213" s="40">
        <v>0</v>
      </c>
      <c r="J213" s="40">
        <v>0</v>
      </c>
      <c r="K213" s="40">
        <v>0</v>
      </c>
      <c r="L213" s="41" t="s">
        <v>48</v>
      </c>
      <c r="M213" s="40">
        <v>0</v>
      </c>
      <c r="N213" s="41" t="s">
        <v>48</v>
      </c>
      <c r="O213" s="40">
        <v>0</v>
      </c>
      <c r="P213" s="41" t="s">
        <v>48</v>
      </c>
      <c r="Q213" s="40">
        <f t="shared" si="27"/>
        <v>0</v>
      </c>
      <c r="R213" s="40">
        <f t="shared" si="28"/>
        <v>0</v>
      </c>
      <c r="S213" s="73">
        <v>0</v>
      </c>
      <c r="T213" s="41" t="s">
        <v>48</v>
      </c>
    </row>
    <row r="214" spans="1:20" ht="28.5" x14ac:dyDescent="0.25">
      <c r="A214" s="11" t="s">
        <v>34</v>
      </c>
      <c r="B214" s="14" t="s">
        <v>269</v>
      </c>
      <c r="C214" s="15" t="s">
        <v>51</v>
      </c>
      <c r="D214" s="40">
        <f t="shared" si="24"/>
        <v>0</v>
      </c>
      <c r="E214" s="40">
        <v>0</v>
      </c>
      <c r="F214" s="40">
        <f t="shared" si="25"/>
        <v>0</v>
      </c>
      <c r="G214" s="40">
        <f t="shared" si="23"/>
        <v>0</v>
      </c>
      <c r="H214" s="40">
        <f t="shared" si="26"/>
        <v>0</v>
      </c>
      <c r="I214" s="40">
        <v>0</v>
      </c>
      <c r="J214" s="40">
        <v>0</v>
      </c>
      <c r="K214" s="40">
        <v>0</v>
      </c>
      <c r="L214" s="41" t="s">
        <v>48</v>
      </c>
      <c r="M214" s="40">
        <v>0</v>
      </c>
      <c r="N214" s="41" t="s">
        <v>48</v>
      </c>
      <c r="O214" s="40">
        <v>0</v>
      </c>
      <c r="P214" s="41" t="s">
        <v>48</v>
      </c>
      <c r="Q214" s="40">
        <f t="shared" si="27"/>
        <v>0</v>
      </c>
      <c r="R214" s="40">
        <f t="shared" si="28"/>
        <v>0</v>
      </c>
      <c r="S214" s="73">
        <v>0</v>
      </c>
      <c r="T214" s="41" t="s">
        <v>48</v>
      </c>
    </row>
    <row r="215" spans="1:20" ht="28.5" x14ac:dyDescent="0.25">
      <c r="A215" s="11" t="s">
        <v>270</v>
      </c>
      <c r="B215" s="14" t="s">
        <v>271</v>
      </c>
      <c r="C215" s="15" t="s">
        <v>51</v>
      </c>
      <c r="D215" s="40">
        <f t="shared" si="24"/>
        <v>0</v>
      </c>
      <c r="E215" s="40">
        <v>0</v>
      </c>
      <c r="F215" s="40">
        <f t="shared" si="25"/>
        <v>0</v>
      </c>
      <c r="G215" s="40">
        <f t="shared" si="23"/>
        <v>0</v>
      </c>
      <c r="H215" s="40">
        <f t="shared" si="26"/>
        <v>0</v>
      </c>
      <c r="I215" s="40">
        <v>0</v>
      </c>
      <c r="J215" s="40">
        <v>0</v>
      </c>
      <c r="K215" s="40">
        <v>0</v>
      </c>
      <c r="L215" s="41" t="s">
        <v>48</v>
      </c>
      <c r="M215" s="40">
        <v>0</v>
      </c>
      <c r="N215" s="41" t="s">
        <v>48</v>
      </c>
      <c r="O215" s="40">
        <v>0</v>
      </c>
      <c r="P215" s="41" t="s">
        <v>48</v>
      </c>
      <c r="Q215" s="40">
        <f t="shared" si="27"/>
        <v>0</v>
      </c>
      <c r="R215" s="40">
        <f t="shared" si="28"/>
        <v>0</v>
      </c>
      <c r="S215" s="73">
        <v>0</v>
      </c>
      <c r="T215" s="41" t="s">
        <v>48</v>
      </c>
    </row>
    <row r="216" spans="1:20" ht="28.5" x14ac:dyDescent="0.25">
      <c r="A216" s="11" t="s">
        <v>272</v>
      </c>
      <c r="B216" s="14" t="s">
        <v>273</v>
      </c>
      <c r="C216" s="15" t="s">
        <v>51</v>
      </c>
      <c r="D216" s="40">
        <f t="shared" si="24"/>
        <v>20.077829688000001</v>
      </c>
      <c r="E216" s="40">
        <v>0</v>
      </c>
      <c r="F216" s="40">
        <f t="shared" si="25"/>
        <v>20.077829688000001</v>
      </c>
      <c r="G216" s="40">
        <f t="shared" si="23"/>
        <v>20.077829688000001</v>
      </c>
      <c r="H216" s="40">
        <f t="shared" si="26"/>
        <v>0</v>
      </c>
      <c r="I216" s="40">
        <v>0.6991178039999999</v>
      </c>
      <c r="J216" s="40">
        <v>0</v>
      </c>
      <c r="K216" s="40">
        <v>11.063791883999999</v>
      </c>
      <c r="L216" s="41" t="s">
        <v>48</v>
      </c>
      <c r="M216" s="40">
        <v>8.3149200000000008</v>
      </c>
      <c r="N216" s="41" t="s">
        <v>48</v>
      </c>
      <c r="O216" s="40">
        <v>0</v>
      </c>
      <c r="P216" s="41" t="s">
        <v>48</v>
      </c>
      <c r="Q216" s="40">
        <f t="shared" si="27"/>
        <v>20.077829688000001</v>
      </c>
      <c r="R216" s="40">
        <f t="shared" si="28"/>
        <v>-0.6991178039999999</v>
      </c>
      <c r="S216" s="73">
        <f t="shared" ref="S216:S242" si="29">J216/I216*100-100</f>
        <v>-100</v>
      </c>
      <c r="T216" s="41" t="s">
        <v>48</v>
      </c>
    </row>
    <row r="217" spans="1:20" ht="28.5" x14ac:dyDescent="0.25">
      <c r="A217" s="11" t="s">
        <v>274</v>
      </c>
      <c r="B217" s="14" t="s">
        <v>275</v>
      </c>
      <c r="C217" s="15" t="s">
        <v>51</v>
      </c>
      <c r="D217" s="40">
        <f t="shared" si="24"/>
        <v>0</v>
      </c>
      <c r="E217" s="40">
        <v>0</v>
      </c>
      <c r="F217" s="40">
        <f t="shared" si="25"/>
        <v>0</v>
      </c>
      <c r="G217" s="40">
        <f t="shared" si="23"/>
        <v>0</v>
      </c>
      <c r="H217" s="40">
        <f t="shared" si="26"/>
        <v>0</v>
      </c>
      <c r="I217" s="40">
        <v>0</v>
      </c>
      <c r="J217" s="40">
        <v>0</v>
      </c>
      <c r="K217" s="40">
        <v>0</v>
      </c>
      <c r="L217" s="41" t="s">
        <v>48</v>
      </c>
      <c r="M217" s="40">
        <v>0</v>
      </c>
      <c r="N217" s="41" t="s">
        <v>48</v>
      </c>
      <c r="O217" s="40">
        <v>0</v>
      </c>
      <c r="P217" s="41" t="s">
        <v>48</v>
      </c>
      <c r="Q217" s="40">
        <f t="shared" si="27"/>
        <v>0</v>
      </c>
      <c r="R217" s="40">
        <f t="shared" si="28"/>
        <v>0</v>
      </c>
      <c r="S217" s="73">
        <v>0</v>
      </c>
      <c r="T217" s="41" t="s">
        <v>48</v>
      </c>
    </row>
    <row r="218" spans="1:20" ht="28.5" x14ac:dyDescent="0.25">
      <c r="A218" s="11" t="s">
        <v>276</v>
      </c>
      <c r="B218" s="14" t="s">
        <v>277</v>
      </c>
      <c r="C218" s="15" t="s">
        <v>51</v>
      </c>
      <c r="D218" s="40">
        <f t="shared" si="24"/>
        <v>20.077829688000001</v>
      </c>
      <c r="E218" s="40">
        <v>0</v>
      </c>
      <c r="F218" s="40">
        <f t="shared" si="25"/>
        <v>20.077829688000001</v>
      </c>
      <c r="G218" s="40">
        <f t="shared" si="23"/>
        <v>20.077829688000001</v>
      </c>
      <c r="H218" s="40">
        <f t="shared" si="26"/>
        <v>0</v>
      </c>
      <c r="I218" s="40">
        <v>0.6991178039999999</v>
      </c>
      <c r="J218" s="40">
        <v>0</v>
      </c>
      <c r="K218" s="40">
        <v>11.063791883999999</v>
      </c>
      <c r="L218" s="41" t="s">
        <v>48</v>
      </c>
      <c r="M218" s="40">
        <v>8.3149200000000008</v>
      </c>
      <c r="N218" s="41" t="s">
        <v>48</v>
      </c>
      <c r="O218" s="40">
        <v>0</v>
      </c>
      <c r="P218" s="41" t="s">
        <v>48</v>
      </c>
      <c r="Q218" s="40">
        <f t="shared" si="27"/>
        <v>20.077829688000001</v>
      </c>
      <c r="R218" s="40">
        <f t="shared" si="28"/>
        <v>-0.6991178039999999</v>
      </c>
      <c r="S218" s="73">
        <f t="shared" si="29"/>
        <v>-100</v>
      </c>
      <c r="T218" s="41" t="s">
        <v>48</v>
      </c>
    </row>
    <row r="219" spans="1:20" x14ac:dyDescent="0.25">
      <c r="A219" s="22" t="s">
        <v>276</v>
      </c>
      <c r="B219" s="33" t="s">
        <v>278</v>
      </c>
      <c r="C219" s="34" t="s">
        <v>279</v>
      </c>
      <c r="D219" s="39">
        <f t="shared" si="24"/>
        <v>11.063791883999999</v>
      </c>
      <c r="E219" s="39">
        <v>0</v>
      </c>
      <c r="F219" s="39">
        <f t="shared" si="25"/>
        <v>11.063791883999999</v>
      </c>
      <c r="G219" s="39">
        <f t="shared" si="23"/>
        <v>11.063791883999999</v>
      </c>
      <c r="H219" s="39">
        <f t="shared" si="26"/>
        <v>0</v>
      </c>
      <c r="I219" s="39">
        <v>0</v>
      </c>
      <c r="J219" s="39">
        <v>0</v>
      </c>
      <c r="K219" s="39">
        <v>11.063791883999999</v>
      </c>
      <c r="L219" s="38" t="s">
        <v>48</v>
      </c>
      <c r="M219" s="39">
        <v>0</v>
      </c>
      <c r="N219" s="38" t="s">
        <v>48</v>
      </c>
      <c r="O219" s="39">
        <v>0</v>
      </c>
      <c r="P219" s="38" t="s">
        <v>48</v>
      </c>
      <c r="Q219" s="39">
        <f t="shared" si="27"/>
        <v>11.063791883999999</v>
      </c>
      <c r="R219" s="39">
        <f t="shared" si="28"/>
        <v>0</v>
      </c>
      <c r="S219" s="74">
        <v>0</v>
      </c>
      <c r="T219" s="38" t="s">
        <v>48</v>
      </c>
    </row>
    <row r="220" spans="1:20" ht="30" x14ac:dyDescent="0.25">
      <c r="A220" s="22" t="s">
        <v>276</v>
      </c>
      <c r="B220" s="33" t="s">
        <v>280</v>
      </c>
      <c r="C220" s="34" t="s">
        <v>281</v>
      </c>
      <c r="D220" s="39">
        <f t="shared" si="24"/>
        <v>0.29399999999999998</v>
      </c>
      <c r="E220" s="39">
        <v>0</v>
      </c>
      <c r="F220" s="39">
        <f t="shared" si="25"/>
        <v>0.29399999999999998</v>
      </c>
      <c r="G220" s="39">
        <f t="shared" si="23"/>
        <v>0.29399999999999998</v>
      </c>
      <c r="H220" s="39">
        <f t="shared" si="26"/>
        <v>0</v>
      </c>
      <c r="I220" s="39">
        <v>0.29399999999999998</v>
      </c>
      <c r="J220" s="39">
        <v>0</v>
      </c>
      <c r="K220" s="39">
        <v>0</v>
      </c>
      <c r="L220" s="38" t="s">
        <v>48</v>
      </c>
      <c r="M220" s="39">
        <v>0</v>
      </c>
      <c r="N220" s="38" t="s">
        <v>48</v>
      </c>
      <c r="O220" s="39">
        <v>0</v>
      </c>
      <c r="P220" s="38" t="s">
        <v>48</v>
      </c>
      <c r="Q220" s="39">
        <f t="shared" si="27"/>
        <v>0.29399999999999998</v>
      </c>
      <c r="R220" s="39">
        <f t="shared" si="28"/>
        <v>-0.29399999999999998</v>
      </c>
      <c r="S220" s="74">
        <f t="shared" si="29"/>
        <v>-100</v>
      </c>
      <c r="T220" s="38" t="s">
        <v>48</v>
      </c>
    </row>
    <row r="221" spans="1:20" ht="30" x14ac:dyDescent="0.25">
      <c r="A221" s="22" t="s">
        <v>276</v>
      </c>
      <c r="B221" s="33" t="s">
        <v>282</v>
      </c>
      <c r="C221" s="34" t="s">
        <v>283</v>
      </c>
      <c r="D221" s="39">
        <f t="shared" si="24"/>
        <v>0.40511780399999997</v>
      </c>
      <c r="E221" s="39">
        <v>0</v>
      </c>
      <c r="F221" s="39">
        <f t="shared" si="25"/>
        <v>0.40511780399999997</v>
      </c>
      <c r="G221" s="39">
        <f t="shared" si="23"/>
        <v>0.40511780399999997</v>
      </c>
      <c r="H221" s="39">
        <f t="shared" si="26"/>
        <v>0</v>
      </c>
      <c r="I221" s="39">
        <v>0.40511780399999997</v>
      </c>
      <c r="J221" s="39">
        <v>0</v>
      </c>
      <c r="K221" s="39">
        <v>0</v>
      </c>
      <c r="L221" s="38" t="s">
        <v>48</v>
      </c>
      <c r="M221" s="39">
        <v>0</v>
      </c>
      <c r="N221" s="38" t="s">
        <v>48</v>
      </c>
      <c r="O221" s="39">
        <v>0</v>
      </c>
      <c r="P221" s="38" t="s">
        <v>48</v>
      </c>
      <c r="Q221" s="39">
        <f t="shared" si="27"/>
        <v>0.40511780399999997</v>
      </c>
      <c r="R221" s="39">
        <f t="shared" si="28"/>
        <v>-0.40511780399999997</v>
      </c>
      <c r="S221" s="74">
        <f t="shared" si="29"/>
        <v>-100</v>
      </c>
      <c r="T221" s="38" t="s">
        <v>48</v>
      </c>
    </row>
    <row r="222" spans="1:20" x14ac:dyDescent="0.25">
      <c r="A222" s="22" t="s">
        <v>276</v>
      </c>
      <c r="B222" s="33" t="s">
        <v>284</v>
      </c>
      <c r="C222" s="34" t="s">
        <v>285</v>
      </c>
      <c r="D222" s="39">
        <f t="shared" si="24"/>
        <v>7.4949120000000002</v>
      </c>
      <c r="E222" s="39">
        <v>0</v>
      </c>
      <c r="F222" s="39">
        <f t="shared" si="25"/>
        <v>7.4949120000000002</v>
      </c>
      <c r="G222" s="39">
        <f t="shared" si="23"/>
        <v>7.4949120000000002</v>
      </c>
      <c r="H222" s="39">
        <f t="shared" si="26"/>
        <v>0</v>
      </c>
      <c r="I222" s="39">
        <v>0</v>
      </c>
      <c r="J222" s="39">
        <v>0</v>
      </c>
      <c r="K222" s="39">
        <v>0</v>
      </c>
      <c r="L222" s="38" t="s">
        <v>48</v>
      </c>
      <c r="M222" s="39">
        <v>7.4949120000000002</v>
      </c>
      <c r="N222" s="38" t="s">
        <v>48</v>
      </c>
      <c r="O222" s="39">
        <v>0</v>
      </c>
      <c r="P222" s="38" t="s">
        <v>48</v>
      </c>
      <c r="Q222" s="39">
        <f t="shared" si="27"/>
        <v>7.4949120000000002</v>
      </c>
      <c r="R222" s="39">
        <f t="shared" si="28"/>
        <v>0</v>
      </c>
      <c r="S222" s="74">
        <v>0</v>
      </c>
      <c r="T222" s="38" t="s">
        <v>48</v>
      </c>
    </row>
    <row r="223" spans="1:20" x14ac:dyDescent="0.25">
      <c r="A223" s="22" t="s">
        <v>276</v>
      </c>
      <c r="B223" s="33" t="s">
        <v>286</v>
      </c>
      <c r="C223" s="34" t="s">
        <v>287</v>
      </c>
      <c r="D223" s="39">
        <f t="shared" si="24"/>
        <v>0.82000800000000007</v>
      </c>
      <c r="E223" s="39">
        <v>0</v>
      </c>
      <c r="F223" s="39">
        <f t="shared" si="25"/>
        <v>0.82000800000000007</v>
      </c>
      <c r="G223" s="39">
        <f t="shared" si="23"/>
        <v>0.82000800000000007</v>
      </c>
      <c r="H223" s="39">
        <f t="shared" si="26"/>
        <v>0</v>
      </c>
      <c r="I223" s="39">
        <v>0</v>
      </c>
      <c r="J223" s="39">
        <v>0</v>
      </c>
      <c r="K223" s="39">
        <v>0</v>
      </c>
      <c r="L223" s="38" t="s">
        <v>48</v>
      </c>
      <c r="M223" s="39">
        <v>0.82000800000000007</v>
      </c>
      <c r="N223" s="38" t="s">
        <v>48</v>
      </c>
      <c r="O223" s="39">
        <v>0</v>
      </c>
      <c r="P223" s="38" t="s">
        <v>48</v>
      </c>
      <c r="Q223" s="39">
        <f t="shared" si="27"/>
        <v>0.82000800000000007</v>
      </c>
      <c r="R223" s="39">
        <f t="shared" si="28"/>
        <v>0</v>
      </c>
      <c r="S223" s="74">
        <v>0</v>
      </c>
      <c r="T223" s="38" t="s">
        <v>48</v>
      </c>
    </row>
    <row r="224" spans="1:20" ht="42.75" x14ac:dyDescent="0.25">
      <c r="A224" s="11" t="s">
        <v>35</v>
      </c>
      <c r="B224" s="14" t="s">
        <v>288</v>
      </c>
      <c r="C224" s="15" t="s">
        <v>51</v>
      </c>
      <c r="D224" s="40">
        <f t="shared" si="24"/>
        <v>0</v>
      </c>
      <c r="E224" s="40">
        <v>0</v>
      </c>
      <c r="F224" s="40">
        <f t="shared" si="25"/>
        <v>0</v>
      </c>
      <c r="G224" s="40">
        <f t="shared" si="23"/>
        <v>0</v>
      </c>
      <c r="H224" s="40">
        <f t="shared" si="26"/>
        <v>0</v>
      </c>
      <c r="I224" s="40">
        <v>0</v>
      </c>
      <c r="J224" s="40">
        <v>0</v>
      </c>
      <c r="K224" s="40">
        <v>0</v>
      </c>
      <c r="L224" s="41" t="s">
        <v>48</v>
      </c>
      <c r="M224" s="40">
        <v>0</v>
      </c>
      <c r="N224" s="41" t="s">
        <v>48</v>
      </c>
      <c r="O224" s="40">
        <v>0</v>
      </c>
      <c r="P224" s="41" t="s">
        <v>48</v>
      </c>
      <c r="Q224" s="40">
        <f t="shared" si="27"/>
        <v>0</v>
      </c>
      <c r="R224" s="40">
        <f t="shared" si="28"/>
        <v>0</v>
      </c>
      <c r="S224" s="73">
        <v>0</v>
      </c>
      <c r="T224" s="41" t="s">
        <v>48</v>
      </c>
    </row>
    <row r="225" spans="1:20" ht="42.75" x14ac:dyDescent="0.25">
      <c r="A225" s="11" t="s">
        <v>289</v>
      </c>
      <c r="B225" s="14" t="s">
        <v>290</v>
      </c>
      <c r="C225" s="15" t="s">
        <v>51</v>
      </c>
      <c r="D225" s="40">
        <f t="shared" si="24"/>
        <v>0</v>
      </c>
      <c r="E225" s="40">
        <v>0</v>
      </c>
      <c r="F225" s="40">
        <f t="shared" si="25"/>
        <v>0</v>
      </c>
      <c r="G225" s="40">
        <f t="shared" si="23"/>
        <v>0</v>
      </c>
      <c r="H225" s="40">
        <f t="shared" si="26"/>
        <v>0</v>
      </c>
      <c r="I225" s="40">
        <v>0</v>
      </c>
      <c r="J225" s="40">
        <v>0</v>
      </c>
      <c r="K225" s="40">
        <v>0</v>
      </c>
      <c r="L225" s="41" t="s">
        <v>48</v>
      </c>
      <c r="M225" s="40">
        <v>0</v>
      </c>
      <c r="N225" s="41" t="s">
        <v>48</v>
      </c>
      <c r="O225" s="40">
        <v>0</v>
      </c>
      <c r="P225" s="41" t="s">
        <v>48</v>
      </c>
      <c r="Q225" s="40">
        <f t="shared" si="27"/>
        <v>0</v>
      </c>
      <c r="R225" s="40">
        <f t="shared" si="28"/>
        <v>0</v>
      </c>
      <c r="S225" s="73">
        <v>0</v>
      </c>
      <c r="T225" s="41" t="s">
        <v>48</v>
      </c>
    </row>
    <row r="226" spans="1:20" ht="42.75" x14ac:dyDescent="0.25">
      <c r="A226" s="11" t="s">
        <v>291</v>
      </c>
      <c r="B226" s="14" t="s">
        <v>292</v>
      </c>
      <c r="C226" s="15" t="s">
        <v>51</v>
      </c>
      <c r="D226" s="40">
        <f t="shared" si="24"/>
        <v>0</v>
      </c>
      <c r="E226" s="40">
        <v>0</v>
      </c>
      <c r="F226" s="40">
        <f t="shared" si="25"/>
        <v>0</v>
      </c>
      <c r="G226" s="40">
        <f t="shared" si="23"/>
        <v>0</v>
      </c>
      <c r="H226" s="40">
        <f t="shared" si="26"/>
        <v>0</v>
      </c>
      <c r="I226" s="40">
        <v>0</v>
      </c>
      <c r="J226" s="40">
        <v>0</v>
      </c>
      <c r="K226" s="40">
        <v>0</v>
      </c>
      <c r="L226" s="41" t="s">
        <v>48</v>
      </c>
      <c r="M226" s="40">
        <v>0</v>
      </c>
      <c r="N226" s="41" t="s">
        <v>48</v>
      </c>
      <c r="O226" s="40">
        <v>0</v>
      </c>
      <c r="P226" s="41" t="s">
        <v>48</v>
      </c>
      <c r="Q226" s="40">
        <f t="shared" si="27"/>
        <v>0</v>
      </c>
      <c r="R226" s="40">
        <f t="shared" si="28"/>
        <v>0</v>
      </c>
      <c r="S226" s="73">
        <v>0</v>
      </c>
      <c r="T226" s="41" t="s">
        <v>48</v>
      </c>
    </row>
    <row r="227" spans="1:20" ht="28.5" x14ac:dyDescent="0.25">
      <c r="A227" s="11" t="s">
        <v>36</v>
      </c>
      <c r="B227" s="14" t="s">
        <v>293</v>
      </c>
      <c r="C227" s="15" t="s">
        <v>51</v>
      </c>
      <c r="D227" s="40">
        <f t="shared" si="24"/>
        <v>34.15907164745331</v>
      </c>
      <c r="E227" s="40">
        <v>0</v>
      </c>
      <c r="F227" s="40">
        <f t="shared" si="25"/>
        <v>34.15907164745331</v>
      </c>
      <c r="G227" s="40">
        <f t="shared" si="23"/>
        <v>34.15907164745331</v>
      </c>
      <c r="H227" s="40">
        <f t="shared" si="26"/>
        <v>0.93761821199999995</v>
      </c>
      <c r="I227" s="40">
        <v>2.1155192369491527</v>
      </c>
      <c r="J227" s="40">
        <v>0.93761821199999995</v>
      </c>
      <c r="K227" s="40">
        <v>5.215739843389831</v>
      </c>
      <c r="L227" s="41" t="s">
        <v>48</v>
      </c>
      <c r="M227" s="40">
        <v>22.701161147389833</v>
      </c>
      <c r="N227" s="41" t="s">
        <v>48</v>
      </c>
      <c r="O227" s="40">
        <v>4.1266514197244906</v>
      </c>
      <c r="P227" s="41" t="s">
        <v>48</v>
      </c>
      <c r="Q227" s="40">
        <f t="shared" si="27"/>
        <v>33.221453435453313</v>
      </c>
      <c r="R227" s="40">
        <f t="shared" si="28"/>
        <v>-1.1779010249491528</v>
      </c>
      <c r="S227" s="73">
        <f t="shared" si="29"/>
        <v>-55.679050531718893</v>
      </c>
      <c r="T227" s="41" t="s">
        <v>48</v>
      </c>
    </row>
    <row r="228" spans="1:20" ht="45" x14ac:dyDescent="0.25">
      <c r="A228" s="22" t="s">
        <v>36</v>
      </c>
      <c r="B228" s="33" t="s">
        <v>294</v>
      </c>
      <c r="C228" s="34" t="s">
        <v>295</v>
      </c>
      <c r="D228" s="39">
        <f t="shared" si="24"/>
        <v>2.9265037932203386</v>
      </c>
      <c r="E228" s="39">
        <v>0</v>
      </c>
      <c r="F228" s="39">
        <f t="shared" si="25"/>
        <v>2.9265037932203386</v>
      </c>
      <c r="G228" s="39">
        <f t="shared" si="23"/>
        <v>2.9265037932203386</v>
      </c>
      <c r="H228" s="39">
        <f t="shared" si="26"/>
        <v>0</v>
      </c>
      <c r="I228" s="39">
        <v>0.20714561694915257</v>
      </c>
      <c r="J228" s="39">
        <v>0</v>
      </c>
      <c r="K228" s="39">
        <v>0</v>
      </c>
      <c r="L228" s="38" t="s">
        <v>48</v>
      </c>
      <c r="M228" s="39">
        <v>2.7193581762711863</v>
      </c>
      <c r="N228" s="38" t="s">
        <v>48</v>
      </c>
      <c r="O228" s="39">
        <v>0</v>
      </c>
      <c r="P228" s="38" t="s">
        <v>48</v>
      </c>
      <c r="Q228" s="39">
        <f t="shared" si="27"/>
        <v>2.9265037932203386</v>
      </c>
      <c r="R228" s="39">
        <f t="shared" si="28"/>
        <v>-0.20714561694915257</v>
      </c>
      <c r="S228" s="74">
        <f t="shared" si="29"/>
        <v>-100</v>
      </c>
      <c r="T228" s="43" t="s">
        <v>442</v>
      </c>
    </row>
    <row r="229" spans="1:20" ht="45" x14ac:dyDescent="0.25">
      <c r="A229" s="22" t="s">
        <v>36</v>
      </c>
      <c r="B229" s="33" t="s">
        <v>296</v>
      </c>
      <c r="C229" s="34" t="s">
        <v>297</v>
      </c>
      <c r="D229" s="39">
        <f t="shared" si="24"/>
        <v>2.5826660999999995</v>
      </c>
      <c r="E229" s="39">
        <v>0</v>
      </c>
      <c r="F229" s="39">
        <f t="shared" si="25"/>
        <v>2.5826660999999995</v>
      </c>
      <c r="G229" s="39">
        <f t="shared" si="23"/>
        <v>2.5826660999999995</v>
      </c>
      <c r="H229" s="39">
        <f t="shared" si="26"/>
        <v>0</v>
      </c>
      <c r="I229" s="39">
        <v>0.17059926</v>
      </c>
      <c r="J229" s="39">
        <v>0</v>
      </c>
      <c r="K229" s="39">
        <v>2.4120668399999996</v>
      </c>
      <c r="L229" s="38" t="s">
        <v>48</v>
      </c>
      <c r="M229" s="39">
        <v>0</v>
      </c>
      <c r="N229" s="38" t="s">
        <v>48</v>
      </c>
      <c r="O229" s="39">
        <v>0</v>
      </c>
      <c r="P229" s="38" t="s">
        <v>48</v>
      </c>
      <c r="Q229" s="39">
        <f t="shared" si="27"/>
        <v>2.5826660999999995</v>
      </c>
      <c r="R229" s="39">
        <f t="shared" si="28"/>
        <v>-0.17059926</v>
      </c>
      <c r="S229" s="74">
        <f t="shared" si="29"/>
        <v>-100</v>
      </c>
      <c r="T229" s="43" t="s">
        <v>442</v>
      </c>
    </row>
    <row r="230" spans="1:20" ht="45" x14ac:dyDescent="0.25">
      <c r="A230" s="22" t="s">
        <v>36</v>
      </c>
      <c r="B230" s="33" t="s">
        <v>298</v>
      </c>
      <c r="C230" s="34" t="s">
        <v>299</v>
      </c>
      <c r="D230" s="39">
        <f t="shared" si="24"/>
        <v>3.3359542559999995</v>
      </c>
      <c r="E230" s="39">
        <v>0</v>
      </c>
      <c r="F230" s="39">
        <f t="shared" si="25"/>
        <v>3.3359542559999995</v>
      </c>
      <c r="G230" s="39">
        <f t="shared" si="23"/>
        <v>3.3359542559999995</v>
      </c>
      <c r="H230" s="39">
        <f t="shared" si="26"/>
        <v>0</v>
      </c>
      <c r="I230" s="39">
        <v>0.295893456</v>
      </c>
      <c r="J230" s="39">
        <v>0</v>
      </c>
      <c r="K230" s="39">
        <v>0</v>
      </c>
      <c r="L230" s="38" t="s">
        <v>48</v>
      </c>
      <c r="M230" s="39">
        <v>3.0400607999999996</v>
      </c>
      <c r="N230" s="38" t="s">
        <v>48</v>
      </c>
      <c r="O230" s="39">
        <v>0</v>
      </c>
      <c r="P230" s="38" t="s">
        <v>48</v>
      </c>
      <c r="Q230" s="39">
        <f t="shared" si="27"/>
        <v>3.3359542559999995</v>
      </c>
      <c r="R230" s="39">
        <f t="shared" si="28"/>
        <v>-0.295893456</v>
      </c>
      <c r="S230" s="74">
        <f t="shared" si="29"/>
        <v>-100</v>
      </c>
      <c r="T230" s="43" t="s">
        <v>442</v>
      </c>
    </row>
    <row r="231" spans="1:20" ht="30" x14ac:dyDescent="0.25">
      <c r="A231" s="22" t="s">
        <v>36</v>
      </c>
      <c r="B231" s="33" t="s">
        <v>300</v>
      </c>
      <c r="C231" s="34" t="s">
        <v>301</v>
      </c>
      <c r="D231" s="39">
        <f t="shared" si="24"/>
        <v>1.6634761313898305</v>
      </c>
      <c r="E231" s="39">
        <v>0</v>
      </c>
      <c r="F231" s="39">
        <f t="shared" si="25"/>
        <v>1.6634761313898305</v>
      </c>
      <c r="G231" s="39">
        <f t="shared" si="23"/>
        <v>1.6634761313898305</v>
      </c>
      <c r="H231" s="39">
        <f t="shared" si="26"/>
        <v>2.9212319999999997E-3</v>
      </c>
      <c r="I231" s="39">
        <v>4.5255527999999996E-2</v>
      </c>
      <c r="J231" s="39">
        <v>2.9212319999999997E-3</v>
      </c>
      <c r="K231" s="39">
        <v>1.6182206033898305</v>
      </c>
      <c r="L231" s="38" t="s">
        <v>48</v>
      </c>
      <c r="M231" s="39">
        <v>0</v>
      </c>
      <c r="N231" s="38" t="s">
        <v>48</v>
      </c>
      <c r="O231" s="39">
        <v>0</v>
      </c>
      <c r="P231" s="38" t="s">
        <v>48</v>
      </c>
      <c r="Q231" s="39">
        <f t="shared" si="27"/>
        <v>1.6605548993898305</v>
      </c>
      <c r="R231" s="39">
        <f t="shared" si="28"/>
        <v>-4.2334295999999993E-2</v>
      </c>
      <c r="S231" s="74">
        <f t="shared" si="29"/>
        <v>-93.545027250593563</v>
      </c>
      <c r="T231" s="43" t="s">
        <v>442</v>
      </c>
    </row>
    <row r="232" spans="1:20" ht="30" x14ac:dyDescent="0.25">
      <c r="A232" s="22" t="s">
        <v>36</v>
      </c>
      <c r="B232" s="33" t="s">
        <v>302</v>
      </c>
      <c r="C232" s="34" t="s">
        <v>303</v>
      </c>
      <c r="D232" s="39">
        <f t="shared" si="24"/>
        <v>2.0733524635932241</v>
      </c>
      <c r="E232" s="39">
        <v>0</v>
      </c>
      <c r="F232" s="39">
        <f t="shared" si="25"/>
        <v>2.0733524635932241</v>
      </c>
      <c r="G232" s="39">
        <f t="shared" si="23"/>
        <v>2.0733524635932241</v>
      </c>
      <c r="H232" s="39">
        <f t="shared" si="26"/>
        <v>5.4000000000000001E-4</v>
      </c>
      <c r="I232" s="39">
        <v>4.5255527999999996E-2</v>
      </c>
      <c r="J232" s="39">
        <v>5.4000000000000001E-4</v>
      </c>
      <c r="K232" s="39">
        <v>0</v>
      </c>
      <c r="L232" s="38" t="s">
        <v>48</v>
      </c>
      <c r="M232" s="39">
        <v>2.0280969355932239</v>
      </c>
      <c r="N232" s="38" t="s">
        <v>48</v>
      </c>
      <c r="O232" s="39">
        <v>0</v>
      </c>
      <c r="P232" s="38" t="s">
        <v>48</v>
      </c>
      <c r="Q232" s="39">
        <f t="shared" si="27"/>
        <v>2.0728124635932241</v>
      </c>
      <c r="R232" s="39">
        <f t="shared" si="28"/>
        <v>-4.4715527999999997E-2</v>
      </c>
      <c r="S232" s="74">
        <f t="shared" si="29"/>
        <v>-98.806775605402279</v>
      </c>
      <c r="T232" s="43" t="s">
        <v>442</v>
      </c>
    </row>
    <row r="233" spans="1:20" ht="30" x14ac:dyDescent="0.25">
      <c r="A233" s="22" t="s">
        <v>36</v>
      </c>
      <c r="B233" s="33" t="s">
        <v>304</v>
      </c>
      <c r="C233" s="34" t="s">
        <v>305</v>
      </c>
      <c r="D233" s="39">
        <f t="shared" si="24"/>
        <v>1.6023574873220339</v>
      </c>
      <c r="E233" s="39">
        <v>0</v>
      </c>
      <c r="F233" s="39">
        <f t="shared" si="25"/>
        <v>1.6023574873220339</v>
      </c>
      <c r="G233" s="39">
        <f t="shared" si="23"/>
        <v>1.6023574873220339</v>
      </c>
      <c r="H233" s="39">
        <f t="shared" si="26"/>
        <v>0</v>
      </c>
      <c r="I233" s="39">
        <v>4.5255527999999996E-2</v>
      </c>
      <c r="J233" s="39">
        <v>0</v>
      </c>
      <c r="K233" s="39">
        <v>0</v>
      </c>
      <c r="L233" s="38" t="s">
        <v>48</v>
      </c>
      <c r="M233" s="39">
        <v>1.5571019593220339</v>
      </c>
      <c r="N233" s="38" t="s">
        <v>48</v>
      </c>
      <c r="O233" s="39">
        <v>0</v>
      </c>
      <c r="P233" s="38" t="s">
        <v>48</v>
      </c>
      <c r="Q233" s="39">
        <f t="shared" si="27"/>
        <v>1.6023574873220339</v>
      </c>
      <c r="R233" s="39">
        <f t="shared" si="28"/>
        <v>-4.5255527999999996E-2</v>
      </c>
      <c r="S233" s="74">
        <f t="shared" si="29"/>
        <v>-100</v>
      </c>
      <c r="T233" s="43" t="s">
        <v>442</v>
      </c>
    </row>
    <row r="234" spans="1:20" ht="30" x14ac:dyDescent="0.25">
      <c r="A234" s="22" t="s">
        <v>36</v>
      </c>
      <c r="B234" s="33" t="s">
        <v>306</v>
      </c>
      <c r="C234" s="34" t="s">
        <v>307</v>
      </c>
      <c r="D234" s="39">
        <f t="shared" si="24"/>
        <v>3.8180500080000002</v>
      </c>
      <c r="E234" s="39">
        <v>0</v>
      </c>
      <c r="F234" s="39">
        <f t="shared" si="25"/>
        <v>3.8180500080000002</v>
      </c>
      <c r="G234" s="39">
        <f t="shared" si="23"/>
        <v>3.8180500080000002</v>
      </c>
      <c r="H234" s="39">
        <f t="shared" si="26"/>
        <v>0</v>
      </c>
      <c r="I234" s="39">
        <v>0.14427105600000001</v>
      </c>
      <c r="J234" s="39">
        <v>0</v>
      </c>
      <c r="K234" s="39">
        <v>0</v>
      </c>
      <c r="L234" s="38" t="s">
        <v>48</v>
      </c>
      <c r="M234" s="39">
        <v>3.6737789520000002</v>
      </c>
      <c r="N234" s="38" t="s">
        <v>48</v>
      </c>
      <c r="O234" s="39">
        <v>0</v>
      </c>
      <c r="P234" s="38" t="s">
        <v>48</v>
      </c>
      <c r="Q234" s="39">
        <f t="shared" si="27"/>
        <v>3.8180500080000002</v>
      </c>
      <c r="R234" s="39">
        <f t="shared" si="28"/>
        <v>-0.14427105600000001</v>
      </c>
      <c r="S234" s="74">
        <f t="shared" si="29"/>
        <v>-100</v>
      </c>
      <c r="T234" s="43" t="s">
        <v>442</v>
      </c>
    </row>
    <row r="235" spans="1:20" ht="30" x14ac:dyDescent="0.25">
      <c r="A235" s="22" t="s">
        <v>36</v>
      </c>
      <c r="B235" s="33" t="s">
        <v>308</v>
      </c>
      <c r="C235" s="34" t="s">
        <v>309</v>
      </c>
      <c r="D235" s="39">
        <f t="shared" si="24"/>
        <v>0.89285377830508494</v>
      </c>
      <c r="E235" s="39">
        <v>0</v>
      </c>
      <c r="F235" s="39">
        <f t="shared" si="25"/>
        <v>0.89285377830508494</v>
      </c>
      <c r="G235" s="39">
        <f t="shared" si="23"/>
        <v>0.89285377830508494</v>
      </c>
      <c r="H235" s="39">
        <f t="shared" si="26"/>
        <v>0</v>
      </c>
      <c r="I235" s="39">
        <v>4.2855480000000008E-2</v>
      </c>
      <c r="J235" s="39">
        <v>0</v>
      </c>
      <c r="K235" s="39">
        <v>0</v>
      </c>
      <c r="L235" s="38" t="s">
        <v>48</v>
      </c>
      <c r="M235" s="39">
        <v>0.84999829830508489</v>
      </c>
      <c r="N235" s="38" t="s">
        <v>48</v>
      </c>
      <c r="O235" s="39">
        <v>0</v>
      </c>
      <c r="P235" s="38" t="s">
        <v>48</v>
      </c>
      <c r="Q235" s="39">
        <f t="shared" si="27"/>
        <v>0.89285377830508494</v>
      </c>
      <c r="R235" s="39">
        <f t="shared" si="28"/>
        <v>-4.2855480000000008E-2</v>
      </c>
      <c r="S235" s="74">
        <f t="shared" si="29"/>
        <v>-100</v>
      </c>
      <c r="T235" s="43" t="s">
        <v>442</v>
      </c>
    </row>
    <row r="236" spans="1:20" ht="30" x14ac:dyDescent="0.25">
      <c r="A236" s="22" t="s">
        <v>36</v>
      </c>
      <c r="B236" s="33" t="s">
        <v>310</v>
      </c>
      <c r="C236" s="34" t="s">
        <v>311</v>
      </c>
      <c r="D236" s="39">
        <f t="shared" si="24"/>
        <v>0.89285377830508494</v>
      </c>
      <c r="E236" s="39">
        <v>0</v>
      </c>
      <c r="F236" s="39">
        <f t="shared" si="25"/>
        <v>0.89285377830508494</v>
      </c>
      <c r="G236" s="39">
        <f t="shared" si="23"/>
        <v>0.89285377830508494</v>
      </c>
      <c r="H236" s="39">
        <f t="shared" si="26"/>
        <v>2.3812319999999996E-3</v>
      </c>
      <c r="I236" s="39">
        <v>4.2855480000000008E-2</v>
      </c>
      <c r="J236" s="39">
        <v>2.3812319999999996E-3</v>
      </c>
      <c r="K236" s="39">
        <v>0</v>
      </c>
      <c r="L236" s="38" t="s">
        <v>48</v>
      </c>
      <c r="M236" s="39">
        <v>0.84999829830508489</v>
      </c>
      <c r="N236" s="38" t="s">
        <v>48</v>
      </c>
      <c r="O236" s="39">
        <v>0</v>
      </c>
      <c r="P236" s="38" t="s">
        <v>48</v>
      </c>
      <c r="Q236" s="39">
        <f t="shared" si="27"/>
        <v>0.89047254630508499</v>
      </c>
      <c r="R236" s="39">
        <f t="shared" si="28"/>
        <v>-4.0474248000000011E-2</v>
      </c>
      <c r="S236" s="74">
        <f t="shared" si="29"/>
        <v>-94.443576410764734</v>
      </c>
      <c r="T236" s="43" t="s">
        <v>442</v>
      </c>
    </row>
    <row r="237" spans="1:20" ht="30" x14ac:dyDescent="0.25">
      <c r="A237" s="22" t="s">
        <v>36</v>
      </c>
      <c r="B237" s="33" t="s">
        <v>312</v>
      </c>
      <c r="C237" s="34" t="s">
        <v>313</v>
      </c>
      <c r="D237" s="39">
        <f t="shared" si="24"/>
        <v>0.89285377830508494</v>
      </c>
      <c r="E237" s="39">
        <v>0</v>
      </c>
      <c r="F237" s="39">
        <f t="shared" si="25"/>
        <v>0.89285377830508494</v>
      </c>
      <c r="G237" s="39">
        <f t="shared" si="23"/>
        <v>0.89285377830508494</v>
      </c>
      <c r="H237" s="39">
        <f t="shared" si="26"/>
        <v>0</v>
      </c>
      <c r="I237" s="39">
        <v>4.2855480000000008E-2</v>
      </c>
      <c r="J237" s="39">
        <v>0</v>
      </c>
      <c r="K237" s="39">
        <v>0</v>
      </c>
      <c r="L237" s="38" t="s">
        <v>48</v>
      </c>
      <c r="M237" s="39">
        <v>0.84999829830508489</v>
      </c>
      <c r="N237" s="38" t="s">
        <v>48</v>
      </c>
      <c r="O237" s="39">
        <v>0</v>
      </c>
      <c r="P237" s="38" t="s">
        <v>48</v>
      </c>
      <c r="Q237" s="39">
        <f t="shared" si="27"/>
        <v>0.89285377830508494</v>
      </c>
      <c r="R237" s="39">
        <f t="shared" si="28"/>
        <v>-4.2855480000000008E-2</v>
      </c>
      <c r="S237" s="74">
        <f t="shared" si="29"/>
        <v>-100</v>
      </c>
      <c r="T237" s="43" t="s">
        <v>442</v>
      </c>
    </row>
    <row r="238" spans="1:20" ht="30" x14ac:dyDescent="0.25">
      <c r="A238" s="22" t="s">
        <v>36</v>
      </c>
      <c r="B238" s="33" t="s">
        <v>314</v>
      </c>
      <c r="C238" s="34" t="s">
        <v>315</v>
      </c>
      <c r="D238" s="39">
        <f t="shared" si="24"/>
        <v>1.1087001579661018</v>
      </c>
      <c r="E238" s="39">
        <v>0</v>
      </c>
      <c r="F238" s="39">
        <f t="shared" si="25"/>
        <v>1.1087001579661018</v>
      </c>
      <c r="G238" s="39">
        <f t="shared" si="23"/>
        <v>1.1087001579661018</v>
      </c>
      <c r="H238" s="39">
        <f t="shared" si="26"/>
        <v>3.4012320000000001E-3</v>
      </c>
      <c r="I238" s="39">
        <v>4.2855480000000008E-2</v>
      </c>
      <c r="J238" s="39">
        <v>3.4012320000000001E-3</v>
      </c>
      <c r="K238" s="39">
        <v>0</v>
      </c>
      <c r="L238" s="38" t="s">
        <v>48</v>
      </c>
      <c r="M238" s="39">
        <v>1.0658446779661017</v>
      </c>
      <c r="N238" s="38" t="s">
        <v>48</v>
      </c>
      <c r="O238" s="39">
        <v>0</v>
      </c>
      <c r="P238" s="38" t="s">
        <v>48</v>
      </c>
      <c r="Q238" s="39">
        <f t="shared" si="27"/>
        <v>1.1052989259661017</v>
      </c>
      <c r="R238" s="39">
        <f t="shared" si="28"/>
        <v>-3.9454248000000011E-2</v>
      </c>
      <c r="S238" s="74">
        <f t="shared" si="29"/>
        <v>-92.063484063181647</v>
      </c>
      <c r="T238" s="43" t="s">
        <v>442</v>
      </c>
    </row>
    <row r="239" spans="1:20" ht="30" x14ac:dyDescent="0.25">
      <c r="A239" s="22" t="s">
        <v>36</v>
      </c>
      <c r="B239" s="33" t="s">
        <v>316</v>
      </c>
      <c r="C239" s="34" t="s">
        <v>317</v>
      </c>
      <c r="D239" s="39">
        <f t="shared" si="24"/>
        <v>5.0957820720000004</v>
      </c>
      <c r="E239" s="39">
        <v>0</v>
      </c>
      <c r="F239" s="39">
        <f t="shared" si="25"/>
        <v>5.0957820720000004</v>
      </c>
      <c r="G239" s="39">
        <f t="shared" si="23"/>
        <v>5.0957820720000004</v>
      </c>
      <c r="H239" s="39">
        <f t="shared" si="26"/>
        <v>0</v>
      </c>
      <c r="I239" s="39">
        <v>0.42056688000000003</v>
      </c>
      <c r="J239" s="39">
        <v>0</v>
      </c>
      <c r="K239" s="39">
        <v>0</v>
      </c>
      <c r="L239" s="38" t="s">
        <v>48</v>
      </c>
      <c r="M239" s="39">
        <v>4.6752151920000005</v>
      </c>
      <c r="N239" s="38" t="s">
        <v>48</v>
      </c>
      <c r="O239" s="39">
        <v>0</v>
      </c>
      <c r="P239" s="38" t="s">
        <v>48</v>
      </c>
      <c r="Q239" s="39">
        <f t="shared" si="27"/>
        <v>5.0957820720000004</v>
      </c>
      <c r="R239" s="39">
        <f t="shared" si="28"/>
        <v>-0.42056688000000003</v>
      </c>
      <c r="S239" s="74">
        <f t="shared" si="29"/>
        <v>-100</v>
      </c>
      <c r="T239" s="43" t="s">
        <v>442</v>
      </c>
    </row>
    <row r="240" spans="1:20" ht="30" x14ac:dyDescent="0.25">
      <c r="A240" s="22" t="s">
        <v>36</v>
      </c>
      <c r="B240" s="33" t="s">
        <v>318</v>
      </c>
      <c r="C240" s="34" t="s">
        <v>319</v>
      </c>
      <c r="D240" s="39">
        <f t="shared" si="24"/>
        <v>1.4369650873220339</v>
      </c>
      <c r="E240" s="39">
        <v>0</v>
      </c>
      <c r="F240" s="39">
        <f t="shared" si="25"/>
        <v>1.4369650873220339</v>
      </c>
      <c r="G240" s="39">
        <f t="shared" ref="G240:G252" si="30">I240+K240+M240+O240</f>
        <v>1.4369650873220339</v>
      </c>
      <c r="H240" s="39">
        <f t="shared" si="26"/>
        <v>0</v>
      </c>
      <c r="I240" s="39">
        <v>4.5255527999999996E-2</v>
      </c>
      <c r="J240" s="39">
        <v>0</v>
      </c>
      <c r="K240" s="39">
        <v>0</v>
      </c>
      <c r="L240" s="38" t="s">
        <v>48</v>
      </c>
      <c r="M240" s="39">
        <v>1.3917095593220339</v>
      </c>
      <c r="N240" s="38" t="s">
        <v>48</v>
      </c>
      <c r="O240" s="39">
        <v>0</v>
      </c>
      <c r="P240" s="38" t="s">
        <v>48</v>
      </c>
      <c r="Q240" s="39">
        <f t="shared" si="27"/>
        <v>1.4369650873220339</v>
      </c>
      <c r="R240" s="39">
        <f t="shared" si="28"/>
        <v>-4.5255527999999996E-2</v>
      </c>
      <c r="S240" s="74">
        <f t="shared" si="29"/>
        <v>-100</v>
      </c>
      <c r="T240" s="43" t="s">
        <v>442</v>
      </c>
    </row>
    <row r="241" spans="1:20" ht="30" x14ac:dyDescent="0.25">
      <c r="A241" s="22" t="s">
        <v>36</v>
      </c>
      <c r="B241" s="33" t="s">
        <v>320</v>
      </c>
      <c r="C241" s="34" t="s">
        <v>297</v>
      </c>
      <c r="D241" s="39">
        <f t="shared" si="24"/>
        <v>1.327445676</v>
      </c>
      <c r="E241" s="39">
        <v>0</v>
      </c>
      <c r="F241" s="39">
        <f t="shared" si="25"/>
        <v>1.327445676</v>
      </c>
      <c r="G241" s="39">
        <f t="shared" si="30"/>
        <v>1.327445676</v>
      </c>
      <c r="H241" s="39">
        <f t="shared" si="26"/>
        <v>0</v>
      </c>
      <c r="I241" s="39">
        <v>0.141993276</v>
      </c>
      <c r="J241" s="39">
        <v>0</v>
      </c>
      <c r="K241" s="39">
        <v>1.1854524</v>
      </c>
      <c r="L241" s="38" t="s">
        <v>48</v>
      </c>
      <c r="M241" s="39">
        <v>0</v>
      </c>
      <c r="N241" s="38" t="s">
        <v>48</v>
      </c>
      <c r="O241" s="39">
        <v>0</v>
      </c>
      <c r="P241" s="38" t="s">
        <v>48</v>
      </c>
      <c r="Q241" s="39">
        <f t="shared" si="27"/>
        <v>1.327445676</v>
      </c>
      <c r="R241" s="39">
        <f t="shared" si="28"/>
        <v>-0.141993276</v>
      </c>
      <c r="S241" s="74">
        <f t="shared" si="29"/>
        <v>-100</v>
      </c>
      <c r="T241" s="43" t="s">
        <v>442</v>
      </c>
    </row>
    <row r="242" spans="1:20" ht="30" x14ac:dyDescent="0.25">
      <c r="A242" s="22" t="s">
        <v>36</v>
      </c>
      <c r="B242" s="33" t="s">
        <v>321</v>
      </c>
      <c r="C242" s="34" t="s">
        <v>299</v>
      </c>
      <c r="D242" s="39">
        <f t="shared" si="24"/>
        <v>4.5092570797244909</v>
      </c>
      <c r="E242" s="39">
        <v>0</v>
      </c>
      <c r="F242" s="39">
        <f t="shared" si="25"/>
        <v>4.5092570797244909</v>
      </c>
      <c r="G242" s="39">
        <f t="shared" si="30"/>
        <v>4.5092570797244909</v>
      </c>
      <c r="H242" s="39">
        <f t="shared" si="26"/>
        <v>0</v>
      </c>
      <c r="I242" s="39">
        <v>0.38260565999999996</v>
      </c>
      <c r="J242" s="39">
        <v>0</v>
      </c>
      <c r="K242" s="39">
        <v>0</v>
      </c>
      <c r="L242" s="38" t="s">
        <v>48</v>
      </c>
      <c r="M242" s="39">
        <v>0</v>
      </c>
      <c r="N242" s="38" t="s">
        <v>48</v>
      </c>
      <c r="O242" s="39">
        <v>4.1266514197244906</v>
      </c>
      <c r="P242" s="38" t="s">
        <v>48</v>
      </c>
      <c r="Q242" s="39">
        <f t="shared" si="27"/>
        <v>4.5092570797244909</v>
      </c>
      <c r="R242" s="39">
        <f t="shared" si="28"/>
        <v>-0.38260565999999996</v>
      </c>
      <c r="S242" s="74">
        <f t="shared" si="29"/>
        <v>-100</v>
      </c>
      <c r="T242" s="43" t="s">
        <v>442</v>
      </c>
    </row>
    <row r="243" spans="1:20" x14ac:dyDescent="0.25">
      <c r="A243" s="53" t="s">
        <v>36</v>
      </c>
      <c r="B243" s="23" t="s">
        <v>427</v>
      </c>
      <c r="C243" s="34" t="s">
        <v>301</v>
      </c>
      <c r="D243" s="39">
        <f t="shared" si="24"/>
        <v>0</v>
      </c>
      <c r="E243" s="39">
        <v>0</v>
      </c>
      <c r="F243" s="39">
        <f t="shared" si="25"/>
        <v>0</v>
      </c>
      <c r="G243" s="39">
        <f t="shared" si="30"/>
        <v>0</v>
      </c>
      <c r="H243" s="39">
        <f t="shared" si="26"/>
        <v>4.2646860000000002E-2</v>
      </c>
      <c r="I243" s="39">
        <v>0</v>
      </c>
      <c r="J243" s="39">
        <v>4.2646860000000002E-2</v>
      </c>
      <c r="K243" s="39">
        <v>0</v>
      </c>
      <c r="L243" s="38" t="s">
        <v>48</v>
      </c>
      <c r="M243" s="39">
        <v>0</v>
      </c>
      <c r="N243" s="38" t="s">
        <v>48</v>
      </c>
      <c r="O243" s="39">
        <v>0</v>
      </c>
      <c r="P243" s="38" t="s">
        <v>48</v>
      </c>
      <c r="Q243" s="39">
        <f t="shared" si="27"/>
        <v>-4.2646860000000002E-2</v>
      </c>
      <c r="R243" s="39">
        <f t="shared" si="28"/>
        <v>4.2646860000000002E-2</v>
      </c>
      <c r="S243" s="74">
        <v>100</v>
      </c>
      <c r="T243" s="38" t="s">
        <v>440</v>
      </c>
    </row>
    <row r="244" spans="1:20" ht="30" x14ac:dyDescent="0.25">
      <c r="A244" s="53" t="s">
        <v>36</v>
      </c>
      <c r="B244" s="23" t="s">
        <v>428</v>
      </c>
      <c r="C244" s="34" t="s">
        <v>303</v>
      </c>
      <c r="D244" s="39">
        <f t="shared" si="24"/>
        <v>0</v>
      </c>
      <c r="E244" s="39">
        <v>0</v>
      </c>
      <c r="F244" s="39">
        <f t="shared" si="25"/>
        <v>0</v>
      </c>
      <c r="G244" s="39">
        <f t="shared" si="30"/>
        <v>0</v>
      </c>
      <c r="H244" s="39">
        <f t="shared" si="26"/>
        <v>0.15825282000000002</v>
      </c>
      <c r="I244" s="39">
        <v>0</v>
      </c>
      <c r="J244" s="39">
        <v>0.15825282000000002</v>
      </c>
      <c r="K244" s="39">
        <v>0</v>
      </c>
      <c r="L244" s="38" t="s">
        <v>48</v>
      </c>
      <c r="M244" s="39">
        <v>0</v>
      </c>
      <c r="N244" s="38" t="s">
        <v>48</v>
      </c>
      <c r="O244" s="39">
        <v>0</v>
      </c>
      <c r="P244" s="38" t="s">
        <v>48</v>
      </c>
      <c r="Q244" s="39">
        <f t="shared" si="27"/>
        <v>-0.15825282000000002</v>
      </c>
      <c r="R244" s="39">
        <f t="shared" si="28"/>
        <v>0.15825282000000002</v>
      </c>
      <c r="S244" s="74">
        <v>100</v>
      </c>
      <c r="T244" s="42" t="s">
        <v>439</v>
      </c>
    </row>
    <row r="245" spans="1:20" ht="30" x14ac:dyDescent="0.25">
      <c r="A245" s="53" t="s">
        <v>36</v>
      </c>
      <c r="B245" s="23" t="s">
        <v>429</v>
      </c>
      <c r="C245" s="34" t="s">
        <v>305</v>
      </c>
      <c r="D245" s="39">
        <f t="shared" si="24"/>
        <v>0</v>
      </c>
      <c r="E245" s="39">
        <v>0</v>
      </c>
      <c r="F245" s="39">
        <f t="shared" si="25"/>
        <v>0</v>
      </c>
      <c r="G245" s="39">
        <f t="shared" si="30"/>
        <v>0</v>
      </c>
      <c r="H245" s="39">
        <f t="shared" si="26"/>
        <v>0.72747483599999996</v>
      </c>
      <c r="I245" s="39">
        <v>0</v>
      </c>
      <c r="J245" s="39">
        <v>0.72747483599999996</v>
      </c>
      <c r="K245" s="39">
        <v>0</v>
      </c>
      <c r="L245" s="38" t="s">
        <v>48</v>
      </c>
      <c r="M245" s="39">
        <v>0</v>
      </c>
      <c r="N245" s="38" t="s">
        <v>48</v>
      </c>
      <c r="O245" s="39">
        <v>0</v>
      </c>
      <c r="P245" s="38" t="s">
        <v>48</v>
      </c>
      <c r="Q245" s="39">
        <f t="shared" si="27"/>
        <v>-0.72747483599999996</v>
      </c>
      <c r="R245" s="39">
        <f t="shared" si="28"/>
        <v>0.72747483599999996</v>
      </c>
      <c r="S245" s="74">
        <v>100</v>
      </c>
      <c r="T245" s="42" t="s">
        <v>439</v>
      </c>
    </row>
    <row r="246" spans="1:20" ht="28.5" x14ac:dyDescent="0.25">
      <c r="A246" s="11" t="s">
        <v>37</v>
      </c>
      <c r="B246" s="14" t="s">
        <v>322</v>
      </c>
      <c r="C246" s="15" t="s">
        <v>51</v>
      </c>
      <c r="D246" s="40">
        <f t="shared" si="24"/>
        <v>0</v>
      </c>
      <c r="E246" s="40">
        <v>0</v>
      </c>
      <c r="F246" s="40">
        <f t="shared" si="25"/>
        <v>0</v>
      </c>
      <c r="G246" s="40">
        <f t="shared" si="30"/>
        <v>0</v>
      </c>
      <c r="H246" s="40">
        <f t="shared" si="26"/>
        <v>0</v>
      </c>
      <c r="I246" s="40">
        <v>0</v>
      </c>
      <c r="J246" s="40">
        <v>0</v>
      </c>
      <c r="K246" s="40">
        <v>0</v>
      </c>
      <c r="L246" s="41" t="s">
        <v>48</v>
      </c>
      <c r="M246" s="40">
        <v>0</v>
      </c>
      <c r="N246" s="41" t="s">
        <v>48</v>
      </c>
      <c r="O246" s="40">
        <v>0</v>
      </c>
      <c r="P246" s="41" t="s">
        <v>48</v>
      </c>
      <c r="Q246" s="40">
        <f t="shared" si="27"/>
        <v>0</v>
      </c>
      <c r="R246" s="40">
        <f t="shared" si="28"/>
        <v>0</v>
      </c>
      <c r="S246" s="73">
        <v>0</v>
      </c>
      <c r="T246" s="41" t="s">
        <v>48</v>
      </c>
    </row>
    <row r="247" spans="1:20" x14ac:dyDescent="0.25">
      <c r="A247" s="11" t="s">
        <v>38</v>
      </c>
      <c r="B247" s="14" t="s">
        <v>323</v>
      </c>
      <c r="C247" s="15" t="s">
        <v>51</v>
      </c>
      <c r="D247" s="40">
        <f t="shared" si="24"/>
        <v>31.997627999999999</v>
      </c>
      <c r="E247" s="40">
        <v>0</v>
      </c>
      <c r="F247" s="40">
        <f t="shared" si="25"/>
        <v>31.997627999999999</v>
      </c>
      <c r="G247" s="40">
        <f t="shared" si="30"/>
        <v>31.997627999999999</v>
      </c>
      <c r="H247" s="40">
        <f t="shared" si="26"/>
        <v>9.727050492</v>
      </c>
      <c r="I247" s="40">
        <v>0</v>
      </c>
      <c r="J247" s="40">
        <v>9.727050492</v>
      </c>
      <c r="K247" s="40">
        <v>23.507628</v>
      </c>
      <c r="L247" s="41" t="s">
        <v>48</v>
      </c>
      <c r="M247" s="40">
        <v>8.49</v>
      </c>
      <c r="N247" s="41" t="s">
        <v>48</v>
      </c>
      <c r="O247" s="40">
        <v>0</v>
      </c>
      <c r="P247" s="41" t="s">
        <v>48</v>
      </c>
      <c r="Q247" s="40">
        <f t="shared" si="27"/>
        <v>22.270577507999999</v>
      </c>
      <c r="R247" s="40">
        <f t="shared" si="28"/>
        <v>9.727050492</v>
      </c>
      <c r="S247" s="73">
        <v>100</v>
      </c>
      <c r="T247" s="41" t="s">
        <v>48</v>
      </c>
    </row>
    <row r="248" spans="1:20" x14ac:dyDescent="0.25">
      <c r="A248" s="19" t="s">
        <v>38</v>
      </c>
      <c r="B248" s="35" t="s">
        <v>324</v>
      </c>
      <c r="C248" s="21" t="s">
        <v>430</v>
      </c>
      <c r="D248" s="39">
        <f t="shared" si="24"/>
        <v>0.84</v>
      </c>
      <c r="E248" s="39">
        <v>0</v>
      </c>
      <c r="F248" s="39">
        <f t="shared" si="25"/>
        <v>0.84</v>
      </c>
      <c r="G248" s="39">
        <f t="shared" si="30"/>
        <v>0.84</v>
      </c>
      <c r="H248" s="39">
        <f t="shared" si="26"/>
        <v>0</v>
      </c>
      <c r="I248" s="39">
        <v>0</v>
      </c>
      <c r="J248" s="39">
        <v>0</v>
      </c>
      <c r="K248" s="39">
        <v>0.84</v>
      </c>
      <c r="L248" s="38" t="s">
        <v>48</v>
      </c>
      <c r="M248" s="39">
        <v>0</v>
      </c>
      <c r="N248" s="38" t="s">
        <v>48</v>
      </c>
      <c r="O248" s="39">
        <v>0</v>
      </c>
      <c r="P248" s="38" t="s">
        <v>48</v>
      </c>
      <c r="Q248" s="39">
        <f t="shared" si="27"/>
        <v>0.84</v>
      </c>
      <c r="R248" s="39">
        <f t="shared" si="28"/>
        <v>0</v>
      </c>
      <c r="S248" s="74">
        <v>0</v>
      </c>
      <c r="T248" s="38" t="s">
        <v>48</v>
      </c>
    </row>
    <row r="249" spans="1:20" ht="165" x14ac:dyDescent="0.25">
      <c r="A249" s="53" t="s">
        <v>38</v>
      </c>
      <c r="B249" s="33" t="s">
        <v>432</v>
      </c>
      <c r="C249" s="34" t="s">
        <v>433</v>
      </c>
      <c r="D249" s="39">
        <f t="shared" si="24"/>
        <v>0</v>
      </c>
      <c r="E249" s="39">
        <v>0</v>
      </c>
      <c r="F249" s="39">
        <f t="shared" si="25"/>
        <v>0</v>
      </c>
      <c r="G249" s="39">
        <f t="shared" si="30"/>
        <v>0</v>
      </c>
      <c r="H249" s="39">
        <f t="shared" si="26"/>
        <v>9.4019715000000001</v>
      </c>
      <c r="I249" s="39">
        <v>0</v>
      </c>
      <c r="J249" s="39">
        <v>9.4019715000000001</v>
      </c>
      <c r="K249" s="39">
        <v>0</v>
      </c>
      <c r="L249" s="38" t="s">
        <v>48</v>
      </c>
      <c r="M249" s="39">
        <v>0</v>
      </c>
      <c r="N249" s="38" t="s">
        <v>48</v>
      </c>
      <c r="O249" s="39">
        <v>0</v>
      </c>
      <c r="P249" s="38" t="s">
        <v>48</v>
      </c>
      <c r="Q249" s="39">
        <f t="shared" si="27"/>
        <v>-9.4019715000000001</v>
      </c>
      <c r="R249" s="39">
        <f t="shared" si="28"/>
        <v>9.4019715000000001</v>
      </c>
      <c r="S249" s="74">
        <v>100</v>
      </c>
      <c r="T249" s="42" t="s">
        <v>438</v>
      </c>
    </row>
    <row r="250" spans="1:20" ht="75" x14ac:dyDescent="0.25">
      <c r="A250" s="30" t="s">
        <v>38</v>
      </c>
      <c r="B250" s="31" t="s">
        <v>325</v>
      </c>
      <c r="C250" s="32" t="s">
        <v>326</v>
      </c>
      <c r="D250" s="39">
        <f t="shared" si="24"/>
        <v>6.7556280000000006</v>
      </c>
      <c r="E250" s="39">
        <v>0</v>
      </c>
      <c r="F250" s="39">
        <f t="shared" si="25"/>
        <v>6.7556280000000006</v>
      </c>
      <c r="G250" s="39">
        <f t="shared" si="30"/>
        <v>6.7556280000000006</v>
      </c>
      <c r="H250" s="39">
        <f t="shared" si="26"/>
        <v>0.32507899199999996</v>
      </c>
      <c r="I250" s="39">
        <v>0</v>
      </c>
      <c r="J250" s="39">
        <v>0.32507899199999996</v>
      </c>
      <c r="K250" s="39">
        <v>6.6596280000000005</v>
      </c>
      <c r="L250" s="38" t="s">
        <v>48</v>
      </c>
      <c r="M250" s="39">
        <v>9.6000000000000002E-2</v>
      </c>
      <c r="N250" s="38" t="s">
        <v>48</v>
      </c>
      <c r="O250" s="39">
        <v>0</v>
      </c>
      <c r="P250" s="38" t="s">
        <v>48</v>
      </c>
      <c r="Q250" s="39">
        <f t="shared" si="27"/>
        <v>6.4305490080000007</v>
      </c>
      <c r="R250" s="39">
        <f t="shared" si="28"/>
        <v>0.32507899199999996</v>
      </c>
      <c r="S250" s="74">
        <v>100</v>
      </c>
      <c r="T250" s="38" t="s">
        <v>48</v>
      </c>
    </row>
    <row r="251" spans="1:20" ht="90" x14ac:dyDescent="0.25">
      <c r="A251" s="30" t="s">
        <v>38</v>
      </c>
      <c r="B251" s="31" t="s">
        <v>327</v>
      </c>
      <c r="C251" s="32" t="s">
        <v>328</v>
      </c>
      <c r="D251" s="39">
        <f t="shared" si="24"/>
        <v>24.402000000000001</v>
      </c>
      <c r="E251" s="39">
        <v>0</v>
      </c>
      <c r="F251" s="39">
        <f t="shared" si="25"/>
        <v>24.402000000000001</v>
      </c>
      <c r="G251" s="39">
        <f t="shared" si="30"/>
        <v>24.402000000000001</v>
      </c>
      <c r="H251" s="39">
        <f t="shared" si="26"/>
        <v>0</v>
      </c>
      <c r="I251" s="39">
        <v>0</v>
      </c>
      <c r="J251" s="39">
        <v>0</v>
      </c>
      <c r="K251" s="39">
        <v>16.007999999999999</v>
      </c>
      <c r="L251" s="38" t="s">
        <v>48</v>
      </c>
      <c r="M251" s="39">
        <v>8.3940000000000001</v>
      </c>
      <c r="N251" s="38" t="s">
        <v>48</v>
      </c>
      <c r="O251" s="39">
        <v>0</v>
      </c>
      <c r="P251" s="38" t="s">
        <v>48</v>
      </c>
      <c r="Q251" s="39">
        <f t="shared" si="27"/>
        <v>24.402000000000001</v>
      </c>
      <c r="R251" s="39">
        <f t="shared" si="28"/>
        <v>0</v>
      </c>
      <c r="S251" s="74">
        <v>0</v>
      </c>
      <c r="T251" s="38" t="s">
        <v>48</v>
      </c>
    </row>
    <row r="252" spans="1:20" x14ac:dyDescent="0.25">
      <c r="A252" s="53" t="s">
        <v>38</v>
      </c>
      <c r="B252" s="23" t="s">
        <v>434</v>
      </c>
      <c r="C252" s="34" t="s">
        <v>431</v>
      </c>
      <c r="D252" s="39">
        <f t="shared" si="24"/>
        <v>0</v>
      </c>
      <c r="E252" s="39">
        <v>0</v>
      </c>
      <c r="F252" s="39">
        <f t="shared" si="25"/>
        <v>0</v>
      </c>
      <c r="G252" s="39">
        <f t="shared" si="30"/>
        <v>0</v>
      </c>
      <c r="H252" s="39">
        <f t="shared" si="26"/>
        <v>0</v>
      </c>
      <c r="I252" s="39">
        <v>0</v>
      </c>
      <c r="J252" s="39">
        <v>0</v>
      </c>
      <c r="K252" s="39">
        <v>0</v>
      </c>
      <c r="L252" s="38" t="s">
        <v>48</v>
      </c>
      <c r="M252" s="48">
        <v>0</v>
      </c>
      <c r="N252" s="38" t="s">
        <v>48</v>
      </c>
      <c r="O252" s="48">
        <v>0</v>
      </c>
      <c r="P252" s="38" t="s">
        <v>48</v>
      </c>
      <c r="Q252" s="39">
        <f t="shared" si="27"/>
        <v>0</v>
      </c>
      <c r="R252" s="39">
        <f t="shared" si="28"/>
        <v>0</v>
      </c>
      <c r="S252" s="74">
        <v>0</v>
      </c>
      <c r="T252" s="38" t="s">
        <v>48</v>
      </c>
    </row>
  </sheetData>
  <customSheetViews>
    <customSheetView guid="{500C2F4F-1743-499A-A051-20565DBF52B2}" scale="80" showPageBreaks="1" printArea="1" view="pageBreakPreview">
      <selection activeCell="A5" sqref="A5:T5"/>
      <colBreaks count="1" manualBreakCount="1">
        <brk id="10" max="19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3">
    <mergeCell ref="T13:T15"/>
    <mergeCell ref="G14:H14"/>
    <mergeCell ref="R13:S13"/>
    <mergeCell ref="M14:N14"/>
    <mergeCell ref="K14:L14"/>
    <mergeCell ref="G13:P13"/>
    <mergeCell ref="O14:P14"/>
    <mergeCell ref="D13:D15"/>
    <mergeCell ref="A4:T4"/>
    <mergeCell ref="A5:T5"/>
    <mergeCell ref="A7:T7"/>
    <mergeCell ref="A8:T8"/>
    <mergeCell ref="A10:T10"/>
    <mergeCell ref="R14:R15"/>
    <mergeCell ref="S14:S15"/>
    <mergeCell ref="E13:E15"/>
    <mergeCell ref="A12:T12"/>
    <mergeCell ref="F13:F15"/>
    <mergeCell ref="Q13:Q15"/>
    <mergeCell ref="I14:J14"/>
    <mergeCell ref="A13:A15"/>
    <mergeCell ref="B13:B15"/>
    <mergeCell ref="C13:C15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2"/>
  <headerFooter alignWithMargins="0"/>
  <colBreaks count="1" manualBreakCount="1">
    <brk id="10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10квФ</vt:lpstr>
      <vt:lpstr>'10квФ'!Область_печати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2018-06-19T11:44:26Z</cp:lastPrinted>
  <dcterms:created xsi:type="dcterms:W3CDTF">2009-07-27T10:10:26Z</dcterms:created>
  <dcterms:modified xsi:type="dcterms:W3CDTF">2019-05-13T11:27:38Z</dcterms:modified>
</cp:coreProperties>
</file>